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ZŠ DRužba\ROZPOCTY\INTERIÉR\"/>
    </mc:Choice>
  </mc:AlternateContent>
  <bookViews>
    <workbookView xWindow="0" yWindow="0" windowWidth="0" windowHeight="0"/>
  </bookViews>
  <sheets>
    <sheet name="Rekapitulace stavby" sheetId="1" r:id="rId1"/>
    <sheet name="001 - Interiér" sheetId="2" r:id="rId2"/>
    <sheet name="002 - Ostatní a vedlejš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Interiér'!$C$117:$K$164</definedName>
    <definedName name="_xlnm.Print_Area" localSheetId="1">'001 - Interiér'!$C$82:$J$99,'001 - Interiér'!$C$105:$K$164</definedName>
    <definedName name="_xlnm.Print_Titles" localSheetId="1">'001 - Interiér'!$117:$117</definedName>
    <definedName name="_xlnm._FilterDatabase" localSheetId="2" hidden="1">'002 - Ostatní a vedlejší ...'!$C$120:$K$137</definedName>
    <definedName name="_xlnm.Print_Area" localSheetId="2">'002 - Ostatní a vedlejší ...'!$C$82:$J$102,'002 - Ostatní a vedlejší ...'!$C$108:$K$137</definedName>
    <definedName name="_xlnm.Print_Titles" localSheetId="2">'002 - Ostatní a vedlejší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85"/>
  <c i="2" r="J37"/>
  <c r="J36"/>
  <c i="1" r="AY95"/>
  <c i="2" r="J35"/>
  <c i="1" r="AX95"/>
  <c i="2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1" r="L90"/>
  <c r="AM90"/>
  <c r="AM89"/>
  <c r="L89"/>
  <c r="AM87"/>
  <c r="L87"/>
  <c r="L85"/>
  <c r="L84"/>
  <c i="3" r="BK136"/>
  <c r="BK133"/>
  <c r="J130"/>
  <c r="BK127"/>
  <c r="J125"/>
  <c r="J123"/>
  <c i="2" r="J163"/>
  <c r="BK161"/>
  <c r="BK159"/>
  <c r="J157"/>
  <c r="J155"/>
  <c r="J153"/>
  <c r="BK151"/>
  <c r="BK149"/>
  <c r="J147"/>
  <c r="BK145"/>
  <c r="J143"/>
  <c r="J140"/>
  <c r="BK138"/>
  <c r="J136"/>
  <c r="BK134"/>
  <c r="J132"/>
  <c r="BK130"/>
  <c r="BK128"/>
  <c r="J126"/>
  <c r="BK124"/>
  <c r="J122"/>
  <c i="1" r="AS94"/>
  <c i="3" r="J136"/>
  <c r="J133"/>
  <c r="BK130"/>
  <c r="J127"/>
  <c r="BK125"/>
  <c r="BK123"/>
  <c i="2" r="BK163"/>
  <c r="J161"/>
  <c r="J159"/>
  <c r="BK157"/>
  <c r="BK155"/>
  <c r="BK153"/>
  <c r="J151"/>
  <c r="J149"/>
  <c r="BK147"/>
  <c r="J145"/>
  <c r="BK143"/>
  <c r="BK140"/>
  <c r="J138"/>
  <c r="BK136"/>
  <c r="J134"/>
  <c r="BK132"/>
  <c r="J130"/>
  <c r="J128"/>
  <c r="BK126"/>
  <c r="J124"/>
  <c r="BK122"/>
  <c r="BK120"/>
  <c r="J120"/>
  <c l="1" r="BK119"/>
  <c r="R119"/>
  <c r="BK142"/>
  <c r="J142"/>
  <c r="J98"/>
  <c r="P142"/>
  <c r="T142"/>
  <c i="3" r="P124"/>
  <c r="P121"/>
  <c i="1" r="AU96"/>
  <c i="3" r="T124"/>
  <c r="T121"/>
  <c i="2" r="P119"/>
  <c r="P118"/>
  <c i="1" r="AU95"/>
  <c i="2" r="T119"/>
  <c r="T118"/>
  <c r="R142"/>
  <c i="3" r="BK124"/>
  <c r="J124"/>
  <c r="J98"/>
  <c r="R124"/>
  <c r="R121"/>
  <c i="2" r="J89"/>
  <c r="J91"/>
  <c r="J92"/>
  <c r="F114"/>
  <c r="F115"/>
  <c r="BE120"/>
  <c r="BE126"/>
  <c r="BE130"/>
  <c r="BE134"/>
  <c r="BE138"/>
  <c r="BE143"/>
  <c r="BE153"/>
  <c r="BE155"/>
  <c r="BE161"/>
  <c r="BE163"/>
  <c i="3" r="J89"/>
  <c r="J91"/>
  <c r="F92"/>
  <c r="E111"/>
  <c r="F117"/>
  <c r="BE123"/>
  <c r="BE127"/>
  <c r="BE130"/>
  <c i="2" r="E85"/>
  <c r="BE122"/>
  <c r="BE124"/>
  <c r="BE128"/>
  <c r="BE132"/>
  <c r="BE136"/>
  <c r="BE140"/>
  <c r="BE145"/>
  <c r="BE147"/>
  <c r="BE149"/>
  <c r="BE151"/>
  <c r="BE157"/>
  <c r="BE159"/>
  <c i="3" r="J92"/>
  <c r="BE125"/>
  <c r="BE133"/>
  <c r="BE136"/>
  <c r="BK122"/>
  <c r="J122"/>
  <c r="J97"/>
  <c r="BK129"/>
  <c r="J129"/>
  <c r="J99"/>
  <c r="BK132"/>
  <c r="J132"/>
  <c r="J100"/>
  <c r="BK135"/>
  <c r="J135"/>
  <c r="J101"/>
  <c i="2" r="F35"/>
  <c i="1" r="BB95"/>
  <c i="3" r="F37"/>
  <c i="1" r="BD96"/>
  <c i="2" r="J34"/>
  <c i="1" r="AW95"/>
  <c i="3" r="F35"/>
  <c i="1" r="BB96"/>
  <c i="2" r="F34"/>
  <c i="1" r="BA95"/>
  <c i="2" r="F37"/>
  <c i="1" r="BD95"/>
  <c i="3" r="J34"/>
  <c i="1" r="AW96"/>
  <c i="2" r="F36"/>
  <c i="1" r="BC95"/>
  <c i="3" r="F34"/>
  <c i="1" r="BA96"/>
  <c i="3" r="F36"/>
  <c i="1" r="BC96"/>
  <c i="2" l="1" r="R118"/>
  <c r="BK118"/>
  <c r="J118"/>
  <c r="J96"/>
  <c r="J119"/>
  <c r="J97"/>
  <c i="3" r="BK121"/>
  <c r="J121"/>
  <c r="J30"/>
  <c i="1" r="AG96"/>
  <c r="BD94"/>
  <c r="W33"/>
  <c i="3" r="J33"/>
  <c i="1" r="AV96"/>
  <c r="AT96"/>
  <c r="AU94"/>
  <c r="BA94"/>
  <c r="AW94"/>
  <c r="AK30"/>
  <c i="2" r="J33"/>
  <c i="1" r="AV95"/>
  <c r="AT95"/>
  <c r="BB94"/>
  <c r="AX94"/>
  <c i="2" r="F33"/>
  <c i="1" r="AZ95"/>
  <c r="BC94"/>
  <c r="AY94"/>
  <c i="3" r="F33"/>
  <c i="1" r="AZ96"/>
  <c i="3" l="1" r="J39"/>
  <c r="J96"/>
  <c i="1" r="AN96"/>
  <c r="AZ94"/>
  <c r="W29"/>
  <c r="W31"/>
  <c r="W32"/>
  <c i="2" r="J30"/>
  <c i="1" r="AG95"/>
  <c r="AN95"/>
  <c r="W30"/>
  <c i="2" l="1" r="J39"/>
  <c i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<sst xmlns="http://schemas.openxmlformats.org/spreadsheetml/2006/main">
  <si>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</si>
  <si>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</si>
  <si>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</si>
  <si>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</si>
  <si>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</si>
  <si>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{6fabbf0e-7598-4e8d-8870-750663bb3837}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</si>
  <si>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</si>
  <si>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</si>
  <si>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</si>
  <si>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</si>
  <si>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</si>
  <si>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</si>
  <si>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</si>
  <si>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</si>
  <si>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20201012201INT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</si>
  <si>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</si>
  <si>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</si>
  <si>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interiér</t>
  </si>
  <si>
    <t>KSO:</t>
  </si>
  <si>
    <t>801 3</t>
  </si>
  <si>
    <t>CC-CZ:</t>
  </si>
  <si>
    <t>Místo:</t>
  </si>
  <si>
    <t>Karviná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</si>
  <si>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</si>
  <si>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</si>
  <si>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</si>
  <si>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</si>
  <si>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</si>
  <si>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</si>
  <si>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</si>
  <si>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</si>
  <si>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</si>
  <si>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</si>
  <si>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</si>
  <si>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</si>
  <si>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</si>
  <si>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</si>
  <si>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</si>
  <si>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</si>
  <si>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</si>
  <si>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</si>
  <si>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</si>
  <si>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</si>
  <si>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</si>
  <si>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</si>
  <si>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</si>
  <si>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</si>
  <si>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</si>
  <si>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</si>
  <si>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</si>
  <si>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</si>
  <si>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</si>
  <si>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</si>
  <si>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</si>
  <si>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</si>
  <si>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</si>
  <si>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</si>
  <si>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</si>
  <si>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</si>
  <si>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</si>
  <si>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</si>
  <si>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</si>
  <si>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</si>
  <si>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</si>
  <si>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</si>
  <si>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</si>
  <si>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</si>
  <si>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</si>
  <si>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</si>
  <si>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</si>
  <si>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</si>
  <si>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</si>
  <si>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</si>
  <si>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</si>
  <si>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</si>
  <si>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</si>
  <si>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</si>
  <si>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</si>
  <si>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</si>
  <si>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</si>
  <si>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</si>
  <si>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</si>
  <si>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</si>
  <si>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Interiér</t>
  </si>
  <si>
    <t>STA</t>
  </si>
  <si>
    <t>1</t>
  </si>
  <si>
    <t>{22dee662-4dae-4832-a91a-89f8ed7a441f}</t>
  </si>
  <si>
    <t>2</t>
  </si>
  <si>
    <t>002</t>
  </si>
  <si>
    <t>Ostatní a vedlejší náklady</t>
  </si>
  <si>
    <t>{e3a99132-4b67-4787-9a83-5b8de6817057}</t>
  </si>
  <si>
    <t>KRYCÍ LIST SOUPISU PRACÍ</t>
  </si>
  <si>
    <t>Objekt:</t>
  </si>
  <si>
    <t>001 - Interiér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</si>
  <si>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</si>
  <si>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</si>
  <si>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</si>
  <si>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</si>
  <si>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</si>
  <si>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</si>
  <si>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D1 - Jazyková učebna</t>
  </si>
  <si>
    <t>D2 - Kabinet jazyků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</si>
  <si>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</si>
  <si>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</si>
  <si>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</si>
  <si>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</si>
  <si>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</si>
  <si>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</si>
  <si>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</si>
  <si>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</si>
  <si>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</si>
  <si>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</si>
  <si>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</si>
  <si>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</si>
  <si>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</si>
  <si>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</si>
  <si>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Jazyková učebna</t>
  </si>
  <si>
    <t>ROZPOCET</t>
  </si>
  <si>
    <t>K</t>
  </si>
  <si>
    <t>Pol1</t>
  </si>
  <si>
    <t>Rohový stůl kantora</t>
  </si>
  <si>
    <t>kus</t>
  </si>
  <si>
    <t>4</t>
  </si>
  <si>
    <t>P</t>
  </si>
  <si>
    <t xml:space="preserve">Poznámka k položce:_x000d_
1 NP_x000d_
_x000d_
položka obsahuje i dopravu nábytku amontážních  pracovníků, úklid místnosti a vynášku a montáž nábytku </t>
  </si>
  <si>
    <t>Pol2</t>
  </si>
  <si>
    <t>Žákovský stůl dvojmístný(imobilní pracoviště)</t>
  </si>
  <si>
    <t>3</t>
  </si>
  <si>
    <t>Pol3</t>
  </si>
  <si>
    <t>Žákovský stůl trojmístný</t>
  </si>
  <si>
    <t>6</t>
  </si>
  <si>
    <t>Pol4</t>
  </si>
  <si>
    <t>Žákovský stůl dvojmístný</t>
  </si>
  <si>
    <t>8</t>
  </si>
  <si>
    <t>5</t>
  </si>
  <si>
    <t>Pol5</t>
  </si>
  <si>
    <t>Žákovská židle otočná</t>
  </si>
  <si>
    <t>10</t>
  </si>
  <si>
    <t>Pol6</t>
  </si>
  <si>
    <t>Otočná židle kantora</t>
  </si>
  <si>
    <t>12</t>
  </si>
  <si>
    <t>7</t>
  </si>
  <si>
    <t>Pol7</t>
  </si>
  <si>
    <t>Vysoká skříň s dveřmi a prosklením</t>
  </si>
  <si>
    <t>14</t>
  </si>
  <si>
    <t>Pol8</t>
  </si>
  <si>
    <t>Nádstavec s dveřmi</t>
  </si>
  <si>
    <t>16</t>
  </si>
  <si>
    <t>9</t>
  </si>
  <si>
    <t>Pol9</t>
  </si>
  <si>
    <t>Textilní nástěnka 1850x1000</t>
  </si>
  <si>
    <t>18</t>
  </si>
  <si>
    <t>Pol10</t>
  </si>
  <si>
    <t>Textilní nástěnka 2250x1000</t>
  </si>
  <si>
    <t>20</t>
  </si>
  <si>
    <t>11</t>
  </si>
  <si>
    <t>Pol11</t>
  </si>
  <si>
    <t>Elektroinstalace na nábytek</t>
  </si>
  <si>
    <t>soubor</t>
  </si>
  <si>
    <t>22</t>
  </si>
  <si>
    <t xml:space="preserve">Poznámka k položce:_x000d_
1 NP_x000d_
_x000d_
položka obsahuje i dopravu nábytku amontážních  pracovníků, úklid místnosti a vynášku a montáž nábytku _x000d_
_x000d_
Součástí položky je dodávka a montáž rovaděče RUČ – viz. schéma (obecné schéma, bude upřesněno dle vybavení učebny) , rozvody elektroinstalace silnoproudých a slaboproudých rozvodů pro jednotlivé stoly a lavice vč. dodávky kabelů, dodávka a montáž zásuvek na nábytku, revizní zpráva. _x000d_
_x000d_
</t>
  </si>
  <si>
    <t>D2</t>
  </si>
  <si>
    <t>Kabinet jazyků</t>
  </si>
  <si>
    <t>Pol15</t>
  </si>
  <si>
    <t>Jednací stůl</t>
  </si>
  <si>
    <t>30</t>
  </si>
  <si>
    <t>Pol16</t>
  </si>
  <si>
    <t>Mycí centrum</t>
  </si>
  <si>
    <t>32</t>
  </si>
  <si>
    <t>Pol17</t>
  </si>
  <si>
    <t>Rohový pracovní stůl s dělící příčkou</t>
  </si>
  <si>
    <t>34</t>
  </si>
  <si>
    <t>Pol18</t>
  </si>
  <si>
    <t>Vysoká skříň s dveřmi</t>
  </si>
  <si>
    <t>36</t>
  </si>
  <si>
    <t>Pol19</t>
  </si>
  <si>
    <t>38</t>
  </si>
  <si>
    <t>Pol20</t>
  </si>
  <si>
    <t>Vysoká šatní skříň s dveřmi</t>
  </si>
  <si>
    <t>40</t>
  </si>
  <si>
    <t>Pol21</t>
  </si>
  <si>
    <t>Odkládací stěna s háčky a zrcadlem</t>
  </si>
  <si>
    <t>42</t>
  </si>
  <si>
    <t>Pol22</t>
  </si>
  <si>
    <t>Jednací židle</t>
  </si>
  <si>
    <t>44</t>
  </si>
  <si>
    <t>Pol23</t>
  </si>
  <si>
    <t>Textilní nástěnka 1650x1000</t>
  </si>
  <si>
    <t>46</t>
  </si>
  <si>
    <t>Pol24</t>
  </si>
  <si>
    <t>Vodoinstalace na nábytek</t>
  </si>
  <si>
    <t>48</t>
  </si>
  <si>
    <t>Pol25</t>
  </si>
  <si>
    <t>50</t>
  </si>
  <si>
    <t>002 - Ostatní a vedlejší náklady</t>
  </si>
  <si>
    <t>D6 - Výrobní dokumentace</t>
  </si>
  <si>
    <t>VRN1 - Průzkumné, geodetické a projektové práce</t>
  </si>
  <si>
    <t>VRN3 - Zařízení staveniště</t>
  </si>
  <si>
    <t>VRN4 - Inženýrská činnost</t>
  </si>
  <si>
    <t>VRN9 - Ostatní náklady</t>
  </si>
  <si>
    <t>D6</t>
  </si>
  <si>
    <t>Výrobní dokumentace</t>
  </si>
  <si>
    <t>Pol59</t>
  </si>
  <si>
    <t>Zpracování výrobní dokumentace před realizací díla</t>
  </si>
  <si>
    <t>ks</t>
  </si>
  <si>
    <t>108772729</t>
  </si>
  <si>
    <t>VRN1</t>
  </si>
  <si>
    <t>Průzkumné, geodetické a projektové práce</t>
  </si>
  <si>
    <t>013254000</t>
  </si>
  <si>
    <t>Dokumentace skutečného provedení stavby</t>
  </si>
  <si>
    <t>CS ÚRS 2016 01</t>
  </si>
  <si>
    <t>1024</t>
  </si>
  <si>
    <t>760675475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</si>
  <si>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</si>
  <si>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</si>
  <si>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</si>
  <si>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1532654027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</si>
  <si>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</si>
  <si>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</si>
  <si>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</si>
  <si>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</si>
  <si>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</si>
  <si>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361150780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</si>
  <si>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</si>
  <si>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</si>
  <si>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</si>
  <si>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</si>
  <si>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</si>
  <si>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13402724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</si>
  <si>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</si>
  <si>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</si>
  <si>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</si>
  <si>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</si>
  <si>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</si>
  <si>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1085862684</t>
  </si>
  <si>
    <t xml:space="preserve">Poznámka k položce:_x000d_
položka obsahuje :_x000d_
_x000d_
koordinaci s ostatními dodavateli samostatných VZ (stavba 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</si>
</sst>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20201012201INT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interiér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Karviná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Interiér'!J30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Interiér'!P118</f>
        <v>0</v>
      </c>
      <c r="AV95" s="124">
        <f>'001 - Interiér'!J33</f>
        <v>0</v>
      </c>
      <c r="AW95" s="124">
        <f>'001 - Interiér'!J34</f>
        <v>0</v>
      </c>
      <c r="AX95" s="124">
        <f>'001 - Interiér'!J35</f>
        <v>0</v>
      </c>
      <c r="AY95" s="124">
        <f>'001 - Interiér'!J36</f>
        <v>0</v>
      </c>
      <c r="AZ95" s="124">
        <f>'001 - Interiér'!F33</f>
        <v>0</v>
      </c>
      <c r="BA95" s="124">
        <f>'001 - Interiér'!F34</f>
        <v>0</v>
      </c>
      <c r="BB95" s="124">
        <f>'001 - Interiér'!F35</f>
        <v>0</v>
      </c>
      <c r="BC95" s="124">
        <f>'001 - Interiér'!F36</f>
        <v>0</v>
      </c>
      <c r="BD95" s="126">
        <f>'001 - Interiér'!F37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7" customFormat="1" ht="16.5" customHeight="1">
      <c r="A96" s="115" t="s">
        <v>81</v>
      </c>
      <c r="B96" s="116"/>
      <c r="C96" s="117"/>
      <c r="D96" s="118" t="s">
        <v>88</v>
      </c>
      <c r="E96" s="118"/>
      <c r="F96" s="118"/>
      <c r="G96" s="118"/>
      <c r="H96" s="118"/>
      <c r="I96" s="119"/>
      <c r="J96" s="118" t="s">
        <v>89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'002 - Ostatní a vedlejší 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84</v>
      </c>
      <c r="AR96" s="122"/>
      <c r="AS96" s="128">
        <v>0</v>
      </c>
      <c r="AT96" s="129">
        <f>ROUND(SUM(AV96:AW96),2)</f>
        <v>0</v>
      </c>
      <c r="AU96" s="130">
        <f>'002 - Ostatní a vedlejší ...'!P121</f>
        <v>0</v>
      </c>
      <c r="AV96" s="129">
        <f>'002 - Ostatní a vedlejší ...'!J33</f>
        <v>0</v>
      </c>
      <c r="AW96" s="129">
        <f>'002 - Ostatní a vedlejší ...'!J34</f>
        <v>0</v>
      </c>
      <c r="AX96" s="129">
        <f>'002 - Ostatní a vedlejší ...'!J35</f>
        <v>0</v>
      </c>
      <c r="AY96" s="129">
        <f>'002 - Ostatní a vedlejší ...'!J36</f>
        <v>0</v>
      </c>
      <c r="AZ96" s="129">
        <f>'002 - Ostatní a vedlejší ...'!F33</f>
        <v>0</v>
      </c>
      <c r="BA96" s="129">
        <f>'002 - Ostatní a vedlejší ...'!F34</f>
        <v>0</v>
      </c>
      <c r="BB96" s="129">
        <f>'002 - Ostatní a vedlejší ...'!F35</f>
        <v>0</v>
      </c>
      <c r="BC96" s="129">
        <f>'002 - Ostatní a vedlejší ...'!F36</f>
        <v>0</v>
      </c>
      <c r="BD96" s="131">
        <f>'002 - Ostatní a vedlejší ...'!F37</f>
        <v>0</v>
      </c>
      <c r="BE96" s="7"/>
      <c r="BT96" s="127" t="s">
        <v>85</v>
      </c>
      <c r="BV96" s="127" t="s">
        <v>79</v>
      </c>
      <c r="BW96" s="127" t="s">
        <v>90</v>
      </c>
      <c r="BX96" s="127" t="s">
        <v>5</v>
      </c>
      <c r="CL96" s="127" t="s">
        <v>1</v>
      </c>
      <c r="CM96" s="127" t="s">
        <v>87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yhrzFS4b7KJc8CobUr6D6xDJuSO2j6dcCcWCkV2F1ul/l+gBIw6QtMd9cRKW5s4TgKIoOOInwdsNr4gkH5HtZg==" hashValue="vxxNBzNlzjHb/jTPJRr51c+ij21PqgCp5K0nR8fk6NzXRtftaZz73962WDTi02DUqGZiESruT+uEoeZWJpxXI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Interiér'!C2" display="/"/>
    <hyperlink ref="A96" location="'00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87</v>
      </c>
    </row>
    <row r="4" hidden="1" s="1" customFormat="1" ht="24.96" customHeight="1">
      <c r="B4" s="16"/>
      <c r="D4" s="136" t="s">
        <v>91</v>
      </c>
      <c r="I4" s="132"/>
      <c r="L4" s="16"/>
      <c r="M4" s="137" t="s">
        <v>10</v>
      </c>
      <c r="AT4" s="13" t="s">
        <v>4</v>
      </c>
    </row>
    <row r="5" hidden="1" s="1" customFormat="1" ht="6.96" customHeight="1">
      <c r="B5" s="16"/>
      <c r="I5" s="132"/>
      <c r="L5" s="16"/>
    </row>
    <row r="6" hidden="1" s="1" customFormat="1" ht="12" customHeight="1">
      <c r="B6" s="16"/>
      <c r="D6" s="138" t="s">
        <v>16</v>
      </c>
      <c r="I6" s="132"/>
      <c r="L6" s="16"/>
    </row>
    <row r="7" hidden="1" s="1" customFormat="1" ht="16.5" customHeight="1">
      <c r="B7" s="16"/>
      <c r="E7" s="139" t="str">
        <f>'Rekapitulace stavby'!K6</f>
        <v>Rekostrukce a vybavení odborných učeben na ZŠ Družba - interiér</v>
      </c>
      <c r="F7" s="138"/>
      <c r="G7" s="138"/>
      <c r="H7" s="138"/>
      <c r="I7" s="132"/>
      <c r="L7" s="16"/>
    </row>
    <row r="8" hidden="1" s="2" customFormat="1" ht="12" customHeight="1">
      <c r="A8" s="34"/>
      <c r="B8" s="40"/>
      <c r="C8" s="34"/>
      <c r="D8" s="138" t="s">
        <v>92</v>
      </c>
      <c r="E8" s="34"/>
      <c r="F8" s="34"/>
      <c r="G8" s="34"/>
      <c r="H8" s="34"/>
      <c r="I8" s="140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1" t="s">
        <v>93</v>
      </c>
      <c r="F9" s="34"/>
      <c r="G9" s="34"/>
      <c r="H9" s="34"/>
      <c r="I9" s="14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14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8" t="s">
        <v>18</v>
      </c>
      <c r="E11" s="34"/>
      <c r="F11" s="142" t="s">
        <v>1</v>
      </c>
      <c r="G11" s="34"/>
      <c r="H11" s="34"/>
      <c r="I11" s="143" t="s">
        <v>20</v>
      </c>
      <c r="J11" s="142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8" t="s">
        <v>21</v>
      </c>
      <c r="E12" s="34"/>
      <c r="F12" s="142" t="s">
        <v>94</v>
      </c>
      <c r="G12" s="34"/>
      <c r="H12" s="34"/>
      <c r="I12" s="143" t="s">
        <v>23</v>
      </c>
      <c r="J12" s="144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40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8" t="s">
        <v>25</v>
      </c>
      <c r="E14" s="34"/>
      <c r="F14" s="34"/>
      <c r="G14" s="34"/>
      <c r="H14" s="34"/>
      <c r="I14" s="143" t="s">
        <v>26</v>
      </c>
      <c r="J14" s="142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42" t="str">
        <f>IF('Rekapitulace stavby'!E11="","",'Rekapitulace stavby'!E11)</f>
        <v>Statutární město Karviná</v>
      </c>
      <c r="F15" s="34"/>
      <c r="G15" s="34"/>
      <c r="H15" s="34"/>
      <c r="I15" s="143" t="s">
        <v>28</v>
      </c>
      <c r="J15" s="142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40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8" t="s">
        <v>29</v>
      </c>
      <c r="E17" s="34"/>
      <c r="F17" s="34"/>
      <c r="G17" s="34"/>
      <c r="H17" s="34"/>
      <c r="I17" s="143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2"/>
      <c r="G18" s="142"/>
      <c r="H18" s="142"/>
      <c r="I18" s="143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40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8" t="s">
        <v>31</v>
      </c>
      <c r="E20" s="34"/>
      <c r="F20" s="34"/>
      <c r="G20" s="34"/>
      <c r="H20" s="34"/>
      <c r="I20" s="143" t="s">
        <v>26</v>
      </c>
      <c r="J20" s="142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42" t="str">
        <f>IF('Rekapitulace stavby'!E17="","",'Rekapitulace stavby'!E17)</f>
        <v>ATRIS s.r.o.</v>
      </c>
      <c r="F21" s="34"/>
      <c r="G21" s="34"/>
      <c r="H21" s="34"/>
      <c r="I21" s="143" t="s">
        <v>28</v>
      </c>
      <c r="J21" s="142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40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8" t="s">
        <v>34</v>
      </c>
      <c r="E23" s="34"/>
      <c r="F23" s="34"/>
      <c r="G23" s="34"/>
      <c r="H23" s="34"/>
      <c r="I23" s="143" t="s">
        <v>26</v>
      </c>
      <c r="J23" s="142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42" t="str">
        <f>IF('Rekapitulace stavby'!E20="","",'Rekapitulace stavby'!E20)</f>
        <v>Barbora Kyšková</v>
      </c>
      <c r="F24" s="34"/>
      <c r="G24" s="34"/>
      <c r="H24" s="34"/>
      <c r="I24" s="143" t="s">
        <v>28</v>
      </c>
      <c r="J24" s="142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40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8" t="s">
        <v>36</v>
      </c>
      <c r="E26" s="34"/>
      <c r="F26" s="34"/>
      <c r="G26" s="34"/>
      <c r="H26" s="34"/>
      <c r="I26" s="140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4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0"/>
      <c r="E29" s="150"/>
      <c r="F29" s="150"/>
      <c r="G29" s="150"/>
      <c r="H29" s="150"/>
      <c r="I29" s="151"/>
      <c r="J29" s="150"/>
      <c r="K29" s="150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2" t="s">
        <v>37</v>
      </c>
      <c r="E30" s="34"/>
      <c r="F30" s="34"/>
      <c r="G30" s="34"/>
      <c r="H30" s="34"/>
      <c r="I30" s="140"/>
      <c r="J30" s="153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1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4" t="s">
        <v>39</v>
      </c>
      <c r="G32" s="34"/>
      <c r="H32" s="34"/>
      <c r="I32" s="155" t="s">
        <v>38</v>
      </c>
      <c r="J32" s="15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6" t="s">
        <v>41</v>
      </c>
      <c r="E33" s="138" t="s">
        <v>42</v>
      </c>
      <c r="F33" s="157">
        <f>ROUND((SUM(BE118:BE164)),  2)</f>
        <v>0</v>
      </c>
      <c r="G33" s="34"/>
      <c r="H33" s="34"/>
      <c r="I33" s="158">
        <v>0.20999999999999999</v>
      </c>
      <c r="J33" s="157">
        <f>ROUND(((SUM(BE118:BE164))*I33),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8" t="s">
        <v>43</v>
      </c>
      <c r="F34" s="157">
        <f>ROUND((SUM(BF118:BF164)),  2)</f>
        <v>0</v>
      </c>
      <c r="G34" s="34"/>
      <c r="H34" s="34"/>
      <c r="I34" s="158">
        <v>0.14999999999999999</v>
      </c>
      <c r="J34" s="157">
        <f>ROUND(((SUM(BF118:BF164))*I34),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8" t="s">
        <v>44</v>
      </c>
      <c r="F35" s="157">
        <f>ROUND((SUM(BG118:BG164)),  2)</f>
        <v>0</v>
      </c>
      <c r="G35" s="34"/>
      <c r="H35" s="34"/>
      <c r="I35" s="158">
        <v>0.20999999999999999</v>
      </c>
      <c r="J35" s="157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8" t="s">
        <v>45</v>
      </c>
      <c r="F36" s="157">
        <f>ROUND((SUM(BH118:BH164)),  2)</f>
        <v>0</v>
      </c>
      <c r="G36" s="34"/>
      <c r="H36" s="34"/>
      <c r="I36" s="158">
        <v>0.14999999999999999</v>
      </c>
      <c r="J36" s="157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46</v>
      </c>
      <c r="F37" s="157">
        <f>ROUND((SUM(BI118:BI164)),  2)</f>
        <v>0</v>
      </c>
      <c r="G37" s="34"/>
      <c r="H37" s="34"/>
      <c r="I37" s="158">
        <v>0</v>
      </c>
      <c r="J37" s="157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40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4"/>
      <c r="J39" s="165">
        <f>SUM(J30:J37)</f>
        <v>0</v>
      </c>
      <c r="K39" s="166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4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I41" s="132"/>
      <c r="L41" s="16"/>
    </row>
    <row r="42" hidden="1" s="1" customFormat="1" ht="14.4" customHeight="1">
      <c r="B42" s="16"/>
      <c r="I42" s="132"/>
      <c r="L42" s="16"/>
    </row>
    <row r="43" hidden="1" s="1" customFormat="1" ht="14.4" customHeight="1">
      <c r="B43" s="16"/>
      <c r="I43" s="132"/>
      <c r="L43" s="16"/>
    </row>
    <row r="44" hidden="1" s="1" customFormat="1" ht="14.4" customHeight="1">
      <c r="B44" s="16"/>
      <c r="I44" s="132"/>
      <c r="L44" s="16"/>
    </row>
    <row r="45" hidden="1" s="1" customFormat="1" ht="14.4" customHeight="1">
      <c r="B45" s="16"/>
      <c r="I45" s="132"/>
      <c r="L45" s="16"/>
    </row>
    <row r="46" hidden="1" s="1" customFormat="1" ht="14.4" customHeight="1">
      <c r="B46" s="16"/>
      <c r="I46" s="132"/>
      <c r="L46" s="16"/>
    </row>
    <row r="47" hidden="1" s="1" customFormat="1" ht="14.4" customHeight="1">
      <c r="B47" s="16"/>
      <c r="I47" s="132"/>
      <c r="L47" s="16"/>
    </row>
    <row r="48" hidden="1" s="1" customFormat="1" ht="14.4" customHeight="1">
      <c r="B48" s="16"/>
      <c r="I48" s="132"/>
      <c r="L48" s="16"/>
    </row>
    <row r="49" hidden="1" s="1" customFormat="1" ht="14.4" customHeight="1">
      <c r="B49" s="16"/>
      <c r="I49" s="132"/>
      <c r="L49" s="16"/>
    </row>
    <row r="50" hidden="1" s="2" customFormat="1" ht="14.4" customHeight="1">
      <c r="B50" s="59"/>
      <c r="D50" s="167" t="s">
        <v>50</v>
      </c>
      <c r="E50" s="168"/>
      <c r="F50" s="168"/>
      <c r="G50" s="167" t="s">
        <v>51</v>
      </c>
      <c r="H50" s="168"/>
      <c r="I50" s="169"/>
      <c r="J50" s="168"/>
      <c r="K50" s="168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3"/>
      <c r="J61" s="174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7" t="s">
        <v>54</v>
      </c>
      <c r="E65" s="175"/>
      <c r="F65" s="175"/>
      <c r="G65" s="167" t="s">
        <v>55</v>
      </c>
      <c r="H65" s="175"/>
      <c r="I65" s="176"/>
      <c r="J65" s="175"/>
      <c r="K65" s="17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3"/>
      <c r="J76" s="174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14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4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83" t="str">
        <f>E7</f>
        <v>Rekostrukce a vybavení odborných učeben na ZŠ Družba - interiér</v>
      </c>
      <c r="F85" s="28"/>
      <c r="G85" s="28"/>
      <c r="H85" s="28"/>
      <c r="I85" s="14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140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Interiér</v>
      </c>
      <c r="F87" s="36"/>
      <c r="G87" s="36"/>
      <c r="H87" s="36"/>
      <c r="I87" s="14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4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43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4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143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43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40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4" t="s">
        <v>96</v>
      </c>
      <c r="D94" s="185"/>
      <c r="E94" s="185"/>
      <c r="F94" s="185"/>
      <c r="G94" s="185"/>
      <c r="H94" s="185"/>
      <c r="I94" s="186"/>
      <c r="J94" s="187" t="s">
        <v>97</v>
      </c>
      <c r="K94" s="185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4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8" t="s">
        <v>98</v>
      </c>
      <c r="D96" s="36"/>
      <c r="E96" s="36"/>
      <c r="F96" s="36"/>
      <c r="G96" s="36"/>
      <c r="H96" s="36"/>
      <c r="I96" s="140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89"/>
      <c r="C97" s="190"/>
      <c r="D97" s="191" t="s">
        <v>100</v>
      </c>
      <c r="E97" s="192"/>
      <c r="F97" s="192"/>
      <c r="G97" s="192"/>
      <c r="H97" s="192"/>
      <c r="I97" s="193"/>
      <c r="J97" s="194">
        <f>J119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J142</f>
        <v>0</v>
      </c>
      <c r="K98" s="190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4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79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82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102</v>
      </c>
      <c r="D105" s="36"/>
      <c r="E105" s="36"/>
      <c r="F105" s="36"/>
      <c r="G105" s="36"/>
      <c r="H105" s="36"/>
      <c r="I105" s="14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4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4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83" t="str">
        <f>E7</f>
        <v>Rekostrukce a vybavení odborných učeben na ZŠ Družba - interiér</v>
      </c>
      <c r="F108" s="28"/>
      <c r="G108" s="28"/>
      <c r="H108" s="28"/>
      <c r="I108" s="14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92</v>
      </c>
      <c r="D109" s="36"/>
      <c r="E109" s="36"/>
      <c r="F109" s="36"/>
      <c r="G109" s="36"/>
      <c r="H109" s="36"/>
      <c r="I109" s="14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001 - Interiér</v>
      </c>
      <c r="F110" s="36"/>
      <c r="G110" s="36"/>
      <c r="H110" s="36"/>
      <c r="I110" s="14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14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21</v>
      </c>
      <c r="D112" s="36"/>
      <c r="E112" s="36"/>
      <c r="F112" s="23" t="str">
        <f>F12</f>
        <v xml:space="preserve"> </v>
      </c>
      <c r="G112" s="36"/>
      <c r="H112" s="36"/>
      <c r="I112" s="143" t="s">
        <v>23</v>
      </c>
      <c r="J112" s="75" t="str">
        <f>IF(J12="","",J12)</f>
        <v>8. 4. 2019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4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25</v>
      </c>
      <c r="D114" s="36"/>
      <c r="E114" s="36"/>
      <c r="F114" s="23" t="str">
        <f>E15</f>
        <v>Statutární město Karviná</v>
      </c>
      <c r="G114" s="36"/>
      <c r="H114" s="36"/>
      <c r="I114" s="143" t="s">
        <v>31</v>
      </c>
      <c r="J114" s="32" t="str">
        <f>E21</f>
        <v>ATRIS s.r.o.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29</v>
      </c>
      <c r="D115" s="36"/>
      <c r="E115" s="36"/>
      <c r="F115" s="23" t="str">
        <f>IF(E18="","",E18)</f>
        <v>Vyplň údaj</v>
      </c>
      <c r="G115" s="36"/>
      <c r="H115" s="36"/>
      <c r="I115" s="143" t="s">
        <v>34</v>
      </c>
      <c r="J115" s="32" t="str">
        <f>E24</f>
        <v>Barbora Kyšková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140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96"/>
      <c r="B117" s="197"/>
      <c r="C117" s="198" t="s">
        <v>103</v>
      </c>
      <c r="D117" s="199" t="s">
        <v>62</v>
      </c>
      <c r="E117" s="199" t="s">
        <v>58</v>
      </c>
      <c r="F117" s="199" t="s">
        <v>59</v>
      </c>
      <c r="G117" s="199" t="s">
        <v>104</v>
      </c>
      <c r="H117" s="199" t="s">
        <v>105</v>
      </c>
      <c r="I117" s="200" t="s">
        <v>106</v>
      </c>
      <c r="J117" s="199" t="s">
        <v>97</v>
      </c>
      <c r="K117" s="201" t="s">
        <v>107</v>
      </c>
      <c r="L117" s="202"/>
      <c r="M117" s="96" t="s">
        <v>1</v>
      </c>
      <c r="N117" s="97" t="s">
        <v>41</v>
      </c>
      <c r="O117" s="97" t="s">
        <v>108</v>
      </c>
      <c r="P117" s="97" t="s">
        <v>109</v>
      </c>
      <c r="Q117" s="97" t="s">
        <v>110</v>
      </c>
      <c r="R117" s="97" t="s">
        <v>111</v>
      </c>
      <c r="S117" s="97" t="s">
        <v>112</v>
      </c>
      <c r="T117" s="98" t="s">
        <v>113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4"/>
      <c r="B118" s="35"/>
      <c r="C118" s="103" t="s">
        <v>114</v>
      </c>
      <c r="D118" s="36"/>
      <c r="E118" s="36"/>
      <c r="F118" s="36"/>
      <c r="G118" s="36"/>
      <c r="H118" s="36"/>
      <c r="I118" s="140"/>
      <c r="J118" s="203">
        <f>BK118</f>
        <v>0</v>
      </c>
      <c r="K118" s="36"/>
      <c r="L118" s="40"/>
      <c r="M118" s="99"/>
      <c r="N118" s="204"/>
      <c r="O118" s="100"/>
      <c r="P118" s="205">
        <f>P119+P142</f>
        <v>0</v>
      </c>
      <c r="Q118" s="100"/>
      <c r="R118" s="205">
        <f>R119+R142</f>
        <v>0</v>
      </c>
      <c r="S118" s="100"/>
      <c r="T118" s="206">
        <f>T119+T142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76</v>
      </c>
      <c r="AU118" s="13" t="s">
        <v>99</v>
      </c>
      <c r="BK118" s="207">
        <f>BK119+BK142</f>
        <v>0</v>
      </c>
    </row>
    <row r="119" s="11" customFormat="1" ht="25.92" customHeight="1">
      <c r="A119" s="11"/>
      <c r="B119" s="208"/>
      <c r="C119" s="209"/>
      <c r="D119" s="210" t="s">
        <v>76</v>
      </c>
      <c r="E119" s="211" t="s">
        <v>115</v>
      </c>
      <c r="F119" s="211" t="s">
        <v>116</v>
      </c>
      <c r="G119" s="209"/>
      <c r="H119" s="209"/>
      <c r="I119" s="212"/>
      <c r="J119" s="213">
        <f>BK119</f>
        <v>0</v>
      </c>
      <c r="K119" s="209"/>
      <c r="L119" s="214"/>
      <c r="M119" s="215"/>
      <c r="N119" s="216"/>
      <c r="O119" s="216"/>
      <c r="P119" s="217">
        <f>SUM(P120:P141)</f>
        <v>0</v>
      </c>
      <c r="Q119" s="216"/>
      <c r="R119" s="217">
        <f>SUM(R120:R141)</f>
        <v>0</v>
      </c>
      <c r="S119" s="216"/>
      <c r="T119" s="218">
        <f>SUM(T120:T141)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19" t="s">
        <v>85</v>
      </c>
      <c r="AT119" s="220" t="s">
        <v>76</v>
      </c>
      <c r="AU119" s="220" t="s">
        <v>77</v>
      </c>
      <c r="AY119" s="219" t="s">
        <v>117</v>
      </c>
      <c r="BK119" s="221">
        <f>SUM(BK120:BK141)</f>
        <v>0</v>
      </c>
    </row>
    <row r="120" s="2" customFormat="1" ht="16.5" customHeight="1">
      <c r="A120" s="34"/>
      <c r="B120" s="35"/>
      <c r="C120" s="222" t="s">
        <v>85</v>
      </c>
      <c r="D120" s="222" t="s">
        <v>118</v>
      </c>
      <c r="E120" s="223" t="s">
        <v>119</v>
      </c>
      <c r="F120" s="224" t="s">
        <v>120</v>
      </c>
      <c r="G120" s="225" t="s">
        <v>121</v>
      </c>
      <c r="H120" s="226">
        <v>1</v>
      </c>
      <c r="I120" s="227"/>
      <c r="J120" s="228">
        <f>ROUND(I120*H120,2)</f>
        <v>0</v>
      </c>
      <c r="K120" s="224" t="s">
        <v>1</v>
      </c>
      <c r="L120" s="40"/>
      <c r="M120" s="229" t="s">
        <v>1</v>
      </c>
      <c r="N120" s="230" t="s">
        <v>42</v>
      </c>
      <c r="O120" s="87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33" t="s">
        <v>122</v>
      </c>
      <c r="AT120" s="233" t="s">
        <v>118</v>
      </c>
      <c r="AU120" s="233" t="s">
        <v>85</v>
      </c>
      <c r="AY120" s="13" t="s">
        <v>117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3" t="s">
        <v>85</v>
      </c>
      <c r="BK120" s="234">
        <f>ROUND(I120*H120,2)</f>
        <v>0</v>
      </c>
      <c r="BL120" s="13" t="s">
        <v>122</v>
      </c>
      <c r="BM120" s="233" t="s">
        <v>87</v>
      </c>
    </row>
    <row r="121" s="2" customFormat="1">
      <c r="A121" s="34"/>
      <c r="B121" s="35"/>
      <c r="C121" s="36"/>
      <c r="D121" s="235" t="s">
        <v>123</v>
      </c>
      <c r="E121" s="36"/>
      <c r="F121" s="236" t="s">
        <v>124</v>
      </c>
      <c r="G121" s="36"/>
      <c r="H121" s="36"/>
      <c r="I121" s="140"/>
      <c r="J121" s="36"/>
      <c r="K121" s="36"/>
      <c r="L121" s="40"/>
      <c r="M121" s="237"/>
      <c r="N121" s="238"/>
      <c r="O121" s="87"/>
      <c r="P121" s="87"/>
      <c r="Q121" s="87"/>
      <c r="R121" s="87"/>
      <c r="S121" s="87"/>
      <c r="T121" s="8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123</v>
      </c>
      <c r="AU121" s="13" t="s">
        <v>85</v>
      </c>
    </row>
    <row r="122" s="2" customFormat="1" ht="16.5" customHeight="1">
      <c r="A122" s="34"/>
      <c r="B122" s="35"/>
      <c r="C122" s="222" t="s">
        <v>87</v>
      </c>
      <c r="D122" s="222" t="s">
        <v>118</v>
      </c>
      <c r="E122" s="223" t="s">
        <v>125</v>
      </c>
      <c r="F122" s="224" t="s">
        <v>126</v>
      </c>
      <c r="G122" s="225" t="s">
        <v>121</v>
      </c>
      <c r="H122" s="226">
        <v>1</v>
      </c>
      <c r="I122" s="227"/>
      <c r="J122" s="228">
        <f>ROUND(I122*H122,2)</f>
        <v>0</v>
      </c>
      <c r="K122" s="224" t="s">
        <v>1</v>
      </c>
      <c r="L122" s="40"/>
      <c r="M122" s="229" t="s">
        <v>1</v>
      </c>
      <c r="N122" s="230" t="s">
        <v>42</v>
      </c>
      <c r="O122" s="87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33" t="s">
        <v>122</v>
      </c>
      <c r="AT122" s="233" t="s">
        <v>118</v>
      </c>
      <c r="AU122" s="233" t="s">
        <v>85</v>
      </c>
      <c r="AY122" s="13" t="s">
        <v>117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3" t="s">
        <v>85</v>
      </c>
      <c r="BK122" s="234">
        <f>ROUND(I122*H122,2)</f>
        <v>0</v>
      </c>
      <c r="BL122" s="13" t="s">
        <v>122</v>
      </c>
      <c r="BM122" s="233" t="s">
        <v>122</v>
      </c>
    </row>
    <row r="123" s="2" customFormat="1">
      <c r="A123" s="34"/>
      <c r="B123" s="35"/>
      <c r="C123" s="36"/>
      <c r="D123" s="235" t="s">
        <v>123</v>
      </c>
      <c r="E123" s="36"/>
      <c r="F123" s="236" t="s">
        <v>124</v>
      </c>
      <c r="G123" s="36"/>
      <c r="H123" s="36"/>
      <c r="I123" s="140"/>
      <c r="J123" s="36"/>
      <c r="K123" s="36"/>
      <c r="L123" s="40"/>
      <c r="M123" s="237"/>
      <c r="N123" s="23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123</v>
      </c>
      <c r="AU123" s="13" t="s">
        <v>85</v>
      </c>
    </row>
    <row r="124" s="2" customFormat="1" ht="16.5" customHeight="1">
      <c r="A124" s="34"/>
      <c r="B124" s="35"/>
      <c r="C124" s="222" t="s">
        <v>127</v>
      </c>
      <c r="D124" s="222" t="s">
        <v>118</v>
      </c>
      <c r="E124" s="223" t="s">
        <v>128</v>
      </c>
      <c r="F124" s="224" t="s">
        <v>129</v>
      </c>
      <c r="G124" s="225" t="s">
        <v>121</v>
      </c>
      <c r="H124" s="226">
        <v>2</v>
      </c>
      <c r="I124" s="227"/>
      <c r="J124" s="228">
        <f>ROUND(I124*H124,2)</f>
        <v>0</v>
      </c>
      <c r="K124" s="224" t="s">
        <v>1</v>
      </c>
      <c r="L124" s="40"/>
      <c r="M124" s="229" t="s">
        <v>1</v>
      </c>
      <c r="N124" s="230" t="s">
        <v>42</v>
      </c>
      <c r="O124" s="87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33" t="s">
        <v>122</v>
      </c>
      <c r="AT124" s="233" t="s">
        <v>118</v>
      </c>
      <c r="AU124" s="233" t="s">
        <v>85</v>
      </c>
      <c r="AY124" s="13" t="s">
        <v>117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3" t="s">
        <v>85</v>
      </c>
      <c r="BK124" s="234">
        <f>ROUND(I124*H124,2)</f>
        <v>0</v>
      </c>
      <c r="BL124" s="13" t="s">
        <v>122</v>
      </c>
      <c r="BM124" s="233" t="s">
        <v>130</v>
      </c>
    </row>
    <row r="125" s="2" customFormat="1">
      <c r="A125" s="34"/>
      <c r="B125" s="35"/>
      <c r="C125" s="36"/>
      <c r="D125" s="235" t="s">
        <v>123</v>
      </c>
      <c r="E125" s="36"/>
      <c r="F125" s="236" t="s">
        <v>124</v>
      </c>
      <c r="G125" s="36"/>
      <c r="H125" s="36"/>
      <c r="I125" s="140"/>
      <c r="J125" s="36"/>
      <c r="K125" s="36"/>
      <c r="L125" s="40"/>
      <c r="M125" s="237"/>
      <c r="N125" s="23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123</v>
      </c>
      <c r="AU125" s="13" t="s">
        <v>85</v>
      </c>
    </row>
    <row r="126" s="2" customFormat="1" ht="16.5" customHeight="1">
      <c r="A126" s="34"/>
      <c r="B126" s="35"/>
      <c r="C126" s="222" t="s">
        <v>122</v>
      </c>
      <c r="D126" s="222" t="s">
        <v>118</v>
      </c>
      <c r="E126" s="223" t="s">
        <v>131</v>
      </c>
      <c r="F126" s="224" t="s">
        <v>132</v>
      </c>
      <c r="G126" s="225" t="s">
        <v>121</v>
      </c>
      <c r="H126" s="226">
        <v>6</v>
      </c>
      <c r="I126" s="227"/>
      <c r="J126" s="228">
        <f>ROUND(I126*H126,2)</f>
        <v>0</v>
      </c>
      <c r="K126" s="224" t="s">
        <v>1</v>
      </c>
      <c r="L126" s="40"/>
      <c r="M126" s="229" t="s">
        <v>1</v>
      </c>
      <c r="N126" s="230" t="s">
        <v>42</v>
      </c>
      <c r="O126" s="8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33" t="s">
        <v>122</v>
      </c>
      <c r="AT126" s="233" t="s">
        <v>118</v>
      </c>
      <c r="AU126" s="233" t="s">
        <v>85</v>
      </c>
      <c r="AY126" s="13" t="s">
        <v>117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3" t="s">
        <v>85</v>
      </c>
      <c r="BK126" s="234">
        <f>ROUND(I126*H126,2)</f>
        <v>0</v>
      </c>
      <c r="BL126" s="13" t="s">
        <v>122</v>
      </c>
      <c r="BM126" s="233" t="s">
        <v>133</v>
      </c>
    </row>
    <row r="127" s="2" customFormat="1">
      <c r="A127" s="34"/>
      <c r="B127" s="35"/>
      <c r="C127" s="36"/>
      <c r="D127" s="235" t="s">
        <v>123</v>
      </c>
      <c r="E127" s="36"/>
      <c r="F127" s="236" t="s">
        <v>124</v>
      </c>
      <c r="G127" s="36"/>
      <c r="H127" s="36"/>
      <c r="I127" s="140"/>
      <c r="J127" s="36"/>
      <c r="K127" s="36"/>
      <c r="L127" s="40"/>
      <c r="M127" s="237"/>
      <c r="N127" s="23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123</v>
      </c>
      <c r="AU127" s="13" t="s">
        <v>85</v>
      </c>
    </row>
    <row r="128" s="2" customFormat="1" ht="16.5" customHeight="1">
      <c r="A128" s="34"/>
      <c r="B128" s="35"/>
      <c r="C128" s="222" t="s">
        <v>134</v>
      </c>
      <c r="D128" s="222" t="s">
        <v>118</v>
      </c>
      <c r="E128" s="223" t="s">
        <v>135</v>
      </c>
      <c r="F128" s="224" t="s">
        <v>136</v>
      </c>
      <c r="G128" s="225" t="s">
        <v>121</v>
      </c>
      <c r="H128" s="226">
        <v>20</v>
      </c>
      <c r="I128" s="227"/>
      <c r="J128" s="228">
        <f>ROUND(I128*H128,2)</f>
        <v>0</v>
      </c>
      <c r="K128" s="224" t="s">
        <v>1</v>
      </c>
      <c r="L128" s="40"/>
      <c r="M128" s="229" t="s">
        <v>1</v>
      </c>
      <c r="N128" s="230" t="s">
        <v>42</v>
      </c>
      <c r="O128" s="8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33" t="s">
        <v>122</v>
      </c>
      <c r="AT128" s="233" t="s">
        <v>118</v>
      </c>
      <c r="AU128" s="233" t="s">
        <v>85</v>
      </c>
      <c r="AY128" s="13" t="s">
        <v>117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3" t="s">
        <v>85</v>
      </c>
      <c r="BK128" s="234">
        <f>ROUND(I128*H128,2)</f>
        <v>0</v>
      </c>
      <c r="BL128" s="13" t="s">
        <v>122</v>
      </c>
      <c r="BM128" s="233" t="s">
        <v>137</v>
      </c>
    </row>
    <row r="129" s="2" customFormat="1">
      <c r="A129" s="34"/>
      <c r="B129" s="35"/>
      <c r="C129" s="36"/>
      <c r="D129" s="235" t="s">
        <v>123</v>
      </c>
      <c r="E129" s="36"/>
      <c r="F129" s="236" t="s">
        <v>124</v>
      </c>
      <c r="G129" s="36"/>
      <c r="H129" s="36"/>
      <c r="I129" s="140"/>
      <c r="J129" s="36"/>
      <c r="K129" s="36"/>
      <c r="L129" s="40"/>
      <c r="M129" s="237"/>
      <c r="N129" s="23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123</v>
      </c>
      <c r="AU129" s="13" t="s">
        <v>85</v>
      </c>
    </row>
    <row r="130" s="2" customFormat="1" ht="16.5" customHeight="1">
      <c r="A130" s="34"/>
      <c r="B130" s="35"/>
      <c r="C130" s="222" t="s">
        <v>130</v>
      </c>
      <c r="D130" s="222" t="s">
        <v>118</v>
      </c>
      <c r="E130" s="223" t="s">
        <v>138</v>
      </c>
      <c r="F130" s="224" t="s">
        <v>139</v>
      </c>
      <c r="G130" s="225" t="s">
        <v>121</v>
      </c>
      <c r="H130" s="226">
        <v>1</v>
      </c>
      <c r="I130" s="227"/>
      <c r="J130" s="228">
        <f>ROUND(I130*H130,2)</f>
        <v>0</v>
      </c>
      <c r="K130" s="224" t="s">
        <v>1</v>
      </c>
      <c r="L130" s="40"/>
      <c r="M130" s="229" t="s">
        <v>1</v>
      </c>
      <c r="N130" s="230" t="s">
        <v>42</v>
      </c>
      <c r="O130" s="87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33" t="s">
        <v>122</v>
      </c>
      <c r="AT130" s="233" t="s">
        <v>118</v>
      </c>
      <c r="AU130" s="233" t="s">
        <v>85</v>
      </c>
      <c r="AY130" s="13" t="s">
        <v>117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3" t="s">
        <v>85</v>
      </c>
      <c r="BK130" s="234">
        <f>ROUND(I130*H130,2)</f>
        <v>0</v>
      </c>
      <c r="BL130" s="13" t="s">
        <v>122</v>
      </c>
      <c r="BM130" s="233" t="s">
        <v>140</v>
      </c>
    </row>
    <row r="131" s="2" customFormat="1">
      <c r="A131" s="34"/>
      <c r="B131" s="35"/>
      <c r="C131" s="36"/>
      <c r="D131" s="235" t="s">
        <v>123</v>
      </c>
      <c r="E131" s="36"/>
      <c r="F131" s="236" t="s">
        <v>124</v>
      </c>
      <c r="G131" s="36"/>
      <c r="H131" s="36"/>
      <c r="I131" s="140"/>
      <c r="J131" s="36"/>
      <c r="K131" s="36"/>
      <c r="L131" s="40"/>
      <c r="M131" s="237"/>
      <c r="N131" s="23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123</v>
      </c>
      <c r="AU131" s="13" t="s">
        <v>85</v>
      </c>
    </row>
    <row r="132" s="2" customFormat="1" ht="16.5" customHeight="1">
      <c r="A132" s="34"/>
      <c r="B132" s="35"/>
      <c r="C132" s="222" t="s">
        <v>141</v>
      </c>
      <c r="D132" s="222" t="s">
        <v>118</v>
      </c>
      <c r="E132" s="223" t="s">
        <v>142</v>
      </c>
      <c r="F132" s="224" t="s">
        <v>143</v>
      </c>
      <c r="G132" s="225" t="s">
        <v>121</v>
      </c>
      <c r="H132" s="226">
        <v>2</v>
      </c>
      <c r="I132" s="227"/>
      <c r="J132" s="228">
        <f>ROUND(I132*H132,2)</f>
        <v>0</v>
      </c>
      <c r="K132" s="224" t="s">
        <v>1</v>
      </c>
      <c r="L132" s="40"/>
      <c r="M132" s="229" t="s">
        <v>1</v>
      </c>
      <c r="N132" s="230" t="s">
        <v>42</v>
      </c>
      <c r="O132" s="87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33" t="s">
        <v>122</v>
      </c>
      <c r="AT132" s="233" t="s">
        <v>118</v>
      </c>
      <c r="AU132" s="233" t="s">
        <v>85</v>
      </c>
      <c r="AY132" s="13" t="s">
        <v>117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3" t="s">
        <v>85</v>
      </c>
      <c r="BK132" s="234">
        <f>ROUND(I132*H132,2)</f>
        <v>0</v>
      </c>
      <c r="BL132" s="13" t="s">
        <v>122</v>
      </c>
      <c r="BM132" s="233" t="s">
        <v>144</v>
      </c>
    </row>
    <row r="133" s="2" customFormat="1">
      <c r="A133" s="34"/>
      <c r="B133" s="35"/>
      <c r="C133" s="36"/>
      <c r="D133" s="235" t="s">
        <v>123</v>
      </c>
      <c r="E133" s="36"/>
      <c r="F133" s="236" t="s">
        <v>124</v>
      </c>
      <c r="G133" s="36"/>
      <c r="H133" s="36"/>
      <c r="I133" s="140"/>
      <c r="J133" s="36"/>
      <c r="K133" s="36"/>
      <c r="L133" s="40"/>
      <c r="M133" s="237"/>
      <c r="N133" s="23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123</v>
      </c>
      <c r="AU133" s="13" t="s">
        <v>85</v>
      </c>
    </row>
    <row r="134" s="2" customFormat="1" ht="16.5" customHeight="1">
      <c r="A134" s="34"/>
      <c r="B134" s="35"/>
      <c r="C134" s="222" t="s">
        <v>133</v>
      </c>
      <c r="D134" s="222" t="s">
        <v>118</v>
      </c>
      <c r="E134" s="223" t="s">
        <v>145</v>
      </c>
      <c r="F134" s="224" t="s">
        <v>146</v>
      </c>
      <c r="G134" s="225" t="s">
        <v>121</v>
      </c>
      <c r="H134" s="226">
        <v>2</v>
      </c>
      <c r="I134" s="227"/>
      <c r="J134" s="228">
        <f>ROUND(I134*H134,2)</f>
        <v>0</v>
      </c>
      <c r="K134" s="224" t="s">
        <v>1</v>
      </c>
      <c r="L134" s="40"/>
      <c r="M134" s="229" t="s">
        <v>1</v>
      </c>
      <c r="N134" s="230" t="s">
        <v>42</v>
      </c>
      <c r="O134" s="87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33" t="s">
        <v>122</v>
      </c>
      <c r="AT134" s="233" t="s">
        <v>118</v>
      </c>
      <c r="AU134" s="233" t="s">
        <v>85</v>
      </c>
      <c r="AY134" s="13" t="s">
        <v>117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3" t="s">
        <v>85</v>
      </c>
      <c r="BK134" s="234">
        <f>ROUND(I134*H134,2)</f>
        <v>0</v>
      </c>
      <c r="BL134" s="13" t="s">
        <v>122</v>
      </c>
      <c r="BM134" s="233" t="s">
        <v>147</v>
      </c>
    </row>
    <row r="135" s="2" customFormat="1">
      <c r="A135" s="34"/>
      <c r="B135" s="35"/>
      <c r="C135" s="36"/>
      <c r="D135" s="235" t="s">
        <v>123</v>
      </c>
      <c r="E135" s="36"/>
      <c r="F135" s="236" t="s">
        <v>124</v>
      </c>
      <c r="G135" s="36"/>
      <c r="H135" s="36"/>
      <c r="I135" s="140"/>
      <c r="J135" s="36"/>
      <c r="K135" s="36"/>
      <c r="L135" s="40"/>
      <c r="M135" s="237"/>
      <c r="N135" s="23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123</v>
      </c>
      <c r="AU135" s="13" t="s">
        <v>85</v>
      </c>
    </row>
    <row r="136" s="2" customFormat="1" ht="16.5" customHeight="1">
      <c r="A136" s="34"/>
      <c r="B136" s="35"/>
      <c r="C136" s="222" t="s">
        <v>148</v>
      </c>
      <c r="D136" s="222" t="s">
        <v>118</v>
      </c>
      <c r="E136" s="223" t="s">
        <v>149</v>
      </c>
      <c r="F136" s="224" t="s">
        <v>150</v>
      </c>
      <c r="G136" s="225" t="s">
        <v>121</v>
      </c>
      <c r="H136" s="226">
        <v>2</v>
      </c>
      <c r="I136" s="227"/>
      <c r="J136" s="228">
        <f>ROUND(I136*H136,2)</f>
        <v>0</v>
      </c>
      <c r="K136" s="224" t="s">
        <v>1</v>
      </c>
      <c r="L136" s="40"/>
      <c r="M136" s="229" t="s">
        <v>1</v>
      </c>
      <c r="N136" s="230" t="s">
        <v>42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33" t="s">
        <v>122</v>
      </c>
      <c r="AT136" s="233" t="s">
        <v>118</v>
      </c>
      <c r="AU136" s="233" t="s">
        <v>85</v>
      </c>
      <c r="AY136" s="13" t="s">
        <v>117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3" t="s">
        <v>85</v>
      </c>
      <c r="BK136" s="234">
        <f>ROUND(I136*H136,2)</f>
        <v>0</v>
      </c>
      <c r="BL136" s="13" t="s">
        <v>122</v>
      </c>
      <c r="BM136" s="233" t="s">
        <v>151</v>
      </c>
    </row>
    <row r="137" s="2" customFormat="1">
      <c r="A137" s="34"/>
      <c r="B137" s="35"/>
      <c r="C137" s="36"/>
      <c r="D137" s="235" t="s">
        <v>123</v>
      </c>
      <c r="E137" s="36"/>
      <c r="F137" s="236" t="s">
        <v>124</v>
      </c>
      <c r="G137" s="36"/>
      <c r="H137" s="36"/>
      <c r="I137" s="140"/>
      <c r="J137" s="36"/>
      <c r="K137" s="36"/>
      <c r="L137" s="40"/>
      <c r="M137" s="237"/>
      <c r="N137" s="23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123</v>
      </c>
      <c r="AU137" s="13" t="s">
        <v>85</v>
      </c>
    </row>
    <row r="138" s="2" customFormat="1" ht="16.5" customHeight="1">
      <c r="A138" s="34"/>
      <c r="B138" s="35"/>
      <c r="C138" s="222" t="s">
        <v>137</v>
      </c>
      <c r="D138" s="222" t="s">
        <v>118</v>
      </c>
      <c r="E138" s="223" t="s">
        <v>152</v>
      </c>
      <c r="F138" s="224" t="s">
        <v>153</v>
      </c>
      <c r="G138" s="225" t="s">
        <v>121</v>
      </c>
      <c r="H138" s="226">
        <v>1</v>
      </c>
      <c r="I138" s="227"/>
      <c r="J138" s="228">
        <f>ROUND(I138*H138,2)</f>
        <v>0</v>
      </c>
      <c r="K138" s="224" t="s">
        <v>1</v>
      </c>
      <c r="L138" s="40"/>
      <c r="M138" s="229" t="s">
        <v>1</v>
      </c>
      <c r="N138" s="230" t="s">
        <v>42</v>
      </c>
      <c r="O138" s="8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33" t="s">
        <v>122</v>
      </c>
      <c r="AT138" s="233" t="s">
        <v>118</v>
      </c>
      <c r="AU138" s="233" t="s">
        <v>85</v>
      </c>
      <c r="AY138" s="13" t="s">
        <v>117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3" t="s">
        <v>85</v>
      </c>
      <c r="BK138" s="234">
        <f>ROUND(I138*H138,2)</f>
        <v>0</v>
      </c>
      <c r="BL138" s="13" t="s">
        <v>122</v>
      </c>
      <c r="BM138" s="233" t="s">
        <v>154</v>
      </c>
    </row>
    <row r="139" s="2" customFormat="1">
      <c r="A139" s="34"/>
      <c r="B139" s="35"/>
      <c r="C139" s="36"/>
      <c r="D139" s="235" t="s">
        <v>123</v>
      </c>
      <c r="E139" s="36"/>
      <c r="F139" s="236" t="s">
        <v>124</v>
      </c>
      <c r="G139" s="36"/>
      <c r="H139" s="36"/>
      <c r="I139" s="140"/>
      <c r="J139" s="36"/>
      <c r="K139" s="36"/>
      <c r="L139" s="40"/>
      <c r="M139" s="237"/>
      <c r="N139" s="23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123</v>
      </c>
      <c r="AU139" s="13" t="s">
        <v>85</v>
      </c>
    </row>
    <row r="140" s="2" customFormat="1" ht="16.5" customHeight="1">
      <c r="A140" s="34"/>
      <c r="B140" s="35"/>
      <c r="C140" s="222" t="s">
        <v>155</v>
      </c>
      <c r="D140" s="222" t="s">
        <v>118</v>
      </c>
      <c r="E140" s="223" t="s">
        <v>156</v>
      </c>
      <c r="F140" s="224" t="s">
        <v>157</v>
      </c>
      <c r="G140" s="225" t="s">
        <v>158</v>
      </c>
      <c r="H140" s="226">
        <v>1</v>
      </c>
      <c r="I140" s="227"/>
      <c r="J140" s="228">
        <f>ROUND(I140*H140,2)</f>
        <v>0</v>
      </c>
      <c r="K140" s="224" t="s">
        <v>1</v>
      </c>
      <c r="L140" s="40"/>
      <c r="M140" s="229" t="s">
        <v>1</v>
      </c>
      <c r="N140" s="230" t="s">
        <v>42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33" t="s">
        <v>122</v>
      </c>
      <c r="AT140" s="233" t="s">
        <v>118</v>
      </c>
      <c r="AU140" s="233" t="s">
        <v>85</v>
      </c>
      <c r="AY140" s="13" t="s">
        <v>117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3" t="s">
        <v>85</v>
      </c>
      <c r="BK140" s="234">
        <f>ROUND(I140*H140,2)</f>
        <v>0</v>
      </c>
      <c r="BL140" s="13" t="s">
        <v>122</v>
      </c>
      <c r="BM140" s="233" t="s">
        <v>159</v>
      </c>
    </row>
    <row r="141" s="2" customFormat="1">
      <c r="A141" s="34"/>
      <c r="B141" s="35"/>
      <c r="C141" s="36"/>
      <c r="D141" s="235" t="s">
        <v>123</v>
      </c>
      <c r="E141" s="36"/>
      <c r="F141" s="236" t="s">
        <v>160</v>
      </c>
      <c r="G141" s="36"/>
      <c r="H141" s="36"/>
      <c r="I141" s="140"/>
      <c r="J141" s="36"/>
      <c r="K141" s="36"/>
      <c r="L141" s="40"/>
      <c r="M141" s="237"/>
      <c r="N141" s="23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123</v>
      </c>
      <c r="AU141" s="13" t="s">
        <v>85</v>
      </c>
    </row>
    <row r="142" s="11" customFormat="1" ht="25.92" customHeight="1">
      <c r="A142" s="11"/>
      <c r="B142" s="208"/>
      <c r="C142" s="209"/>
      <c r="D142" s="210" t="s">
        <v>76</v>
      </c>
      <c r="E142" s="211" t="s">
        <v>161</v>
      </c>
      <c r="F142" s="211" t="s">
        <v>162</v>
      </c>
      <c r="G142" s="209"/>
      <c r="H142" s="209"/>
      <c r="I142" s="212"/>
      <c r="J142" s="213">
        <f>BK142</f>
        <v>0</v>
      </c>
      <c r="K142" s="209"/>
      <c r="L142" s="214"/>
      <c r="M142" s="215"/>
      <c r="N142" s="216"/>
      <c r="O142" s="216"/>
      <c r="P142" s="217">
        <f>SUM(P143:P164)</f>
        <v>0</v>
      </c>
      <c r="Q142" s="216"/>
      <c r="R142" s="217">
        <f>SUM(R143:R164)</f>
        <v>0</v>
      </c>
      <c r="S142" s="216"/>
      <c r="T142" s="218">
        <f>SUM(T143:T164)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9" t="s">
        <v>85</v>
      </c>
      <c r="AT142" s="220" t="s">
        <v>76</v>
      </c>
      <c r="AU142" s="220" t="s">
        <v>77</v>
      </c>
      <c r="AY142" s="219" t="s">
        <v>117</v>
      </c>
      <c r="BK142" s="221">
        <f>SUM(BK143:BK164)</f>
        <v>0</v>
      </c>
    </row>
    <row r="143" s="2" customFormat="1" ht="16.5" customHeight="1">
      <c r="A143" s="34"/>
      <c r="B143" s="35"/>
      <c r="C143" s="222" t="s">
        <v>85</v>
      </c>
      <c r="D143" s="222" t="s">
        <v>118</v>
      </c>
      <c r="E143" s="223" t="s">
        <v>163</v>
      </c>
      <c r="F143" s="224" t="s">
        <v>164</v>
      </c>
      <c r="G143" s="225" t="s">
        <v>121</v>
      </c>
      <c r="H143" s="226">
        <v>1</v>
      </c>
      <c r="I143" s="227"/>
      <c r="J143" s="228">
        <f>ROUND(I143*H143,2)</f>
        <v>0</v>
      </c>
      <c r="K143" s="224" t="s">
        <v>1</v>
      </c>
      <c r="L143" s="40"/>
      <c r="M143" s="229" t="s">
        <v>1</v>
      </c>
      <c r="N143" s="230" t="s">
        <v>42</v>
      </c>
      <c r="O143" s="87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33" t="s">
        <v>122</v>
      </c>
      <c r="AT143" s="233" t="s">
        <v>118</v>
      </c>
      <c r="AU143" s="233" t="s">
        <v>85</v>
      </c>
      <c r="AY143" s="13" t="s">
        <v>117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3" t="s">
        <v>85</v>
      </c>
      <c r="BK143" s="234">
        <f>ROUND(I143*H143,2)</f>
        <v>0</v>
      </c>
      <c r="BL143" s="13" t="s">
        <v>122</v>
      </c>
      <c r="BM143" s="233" t="s">
        <v>165</v>
      </c>
    </row>
    <row r="144" s="2" customFormat="1">
      <c r="A144" s="34"/>
      <c r="B144" s="35"/>
      <c r="C144" s="36"/>
      <c r="D144" s="235" t="s">
        <v>123</v>
      </c>
      <c r="E144" s="36"/>
      <c r="F144" s="236" t="s">
        <v>124</v>
      </c>
      <c r="G144" s="36"/>
      <c r="H144" s="36"/>
      <c r="I144" s="140"/>
      <c r="J144" s="36"/>
      <c r="K144" s="36"/>
      <c r="L144" s="40"/>
      <c r="M144" s="237"/>
      <c r="N144" s="23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123</v>
      </c>
      <c r="AU144" s="13" t="s">
        <v>85</v>
      </c>
    </row>
    <row r="145" s="2" customFormat="1" ht="16.5" customHeight="1">
      <c r="A145" s="34"/>
      <c r="B145" s="35"/>
      <c r="C145" s="222" t="s">
        <v>87</v>
      </c>
      <c r="D145" s="222" t="s">
        <v>118</v>
      </c>
      <c r="E145" s="223" t="s">
        <v>166</v>
      </c>
      <c r="F145" s="224" t="s">
        <v>167</v>
      </c>
      <c r="G145" s="225" t="s">
        <v>121</v>
      </c>
      <c r="H145" s="226">
        <v>1</v>
      </c>
      <c r="I145" s="227"/>
      <c r="J145" s="228">
        <f>ROUND(I145*H145,2)</f>
        <v>0</v>
      </c>
      <c r="K145" s="224" t="s">
        <v>1</v>
      </c>
      <c r="L145" s="40"/>
      <c r="M145" s="229" t="s">
        <v>1</v>
      </c>
      <c r="N145" s="230" t="s">
        <v>42</v>
      </c>
      <c r="O145" s="87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33" t="s">
        <v>122</v>
      </c>
      <c r="AT145" s="233" t="s">
        <v>118</v>
      </c>
      <c r="AU145" s="233" t="s">
        <v>85</v>
      </c>
      <c r="AY145" s="13" t="s">
        <v>117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3" t="s">
        <v>85</v>
      </c>
      <c r="BK145" s="234">
        <f>ROUND(I145*H145,2)</f>
        <v>0</v>
      </c>
      <c r="BL145" s="13" t="s">
        <v>122</v>
      </c>
      <c r="BM145" s="233" t="s">
        <v>168</v>
      </c>
    </row>
    <row r="146" s="2" customFormat="1">
      <c r="A146" s="34"/>
      <c r="B146" s="35"/>
      <c r="C146" s="36"/>
      <c r="D146" s="235" t="s">
        <v>123</v>
      </c>
      <c r="E146" s="36"/>
      <c r="F146" s="236" t="s">
        <v>124</v>
      </c>
      <c r="G146" s="36"/>
      <c r="H146" s="36"/>
      <c r="I146" s="140"/>
      <c r="J146" s="36"/>
      <c r="K146" s="36"/>
      <c r="L146" s="40"/>
      <c r="M146" s="237"/>
      <c r="N146" s="23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123</v>
      </c>
      <c r="AU146" s="13" t="s">
        <v>85</v>
      </c>
    </row>
    <row r="147" s="2" customFormat="1" ht="16.5" customHeight="1">
      <c r="A147" s="34"/>
      <c r="B147" s="35"/>
      <c r="C147" s="222" t="s">
        <v>127</v>
      </c>
      <c r="D147" s="222" t="s">
        <v>118</v>
      </c>
      <c r="E147" s="223" t="s">
        <v>169</v>
      </c>
      <c r="F147" s="224" t="s">
        <v>170</v>
      </c>
      <c r="G147" s="225" t="s">
        <v>121</v>
      </c>
      <c r="H147" s="226">
        <v>2</v>
      </c>
      <c r="I147" s="227"/>
      <c r="J147" s="228">
        <f>ROUND(I147*H147,2)</f>
        <v>0</v>
      </c>
      <c r="K147" s="224" t="s">
        <v>1</v>
      </c>
      <c r="L147" s="40"/>
      <c r="M147" s="229" t="s">
        <v>1</v>
      </c>
      <c r="N147" s="230" t="s">
        <v>42</v>
      </c>
      <c r="O147" s="87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33" t="s">
        <v>122</v>
      </c>
      <c r="AT147" s="233" t="s">
        <v>118</v>
      </c>
      <c r="AU147" s="233" t="s">
        <v>85</v>
      </c>
      <c r="AY147" s="13" t="s">
        <v>117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3" t="s">
        <v>85</v>
      </c>
      <c r="BK147" s="234">
        <f>ROUND(I147*H147,2)</f>
        <v>0</v>
      </c>
      <c r="BL147" s="13" t="s">
        <v>122</v>
      </c>
      <c r="BM147" s="233" t="s">
        <v>171</v>
      </c>
    </row>
    <row r="148" s="2" customFormat="1">
      <c r="A148" s="34"/>
      <c r="B148" s="35"/>
      <c r="C148" s="36"/>
      <c r="D148" s="235" t="s">
        <v>123</v>
      </c>
      <c r="E148" s="36"/>
      <c r="F148" s="236" t="s">
        <v>124</v>
      </c>
      <c r="G148" s="36"/>
      <c r="H148" s="36"/>
      <c r="I148" s="140"/>
      <c r="J148" s="36"/>
      <c r="K148" s="36"/>
      <c r="L148" s="40"/>
      <c r="M148" s="237"/>
      <c r="N148" s="23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123</v>
      </c>
      <c r="AU148" s="13" t="s">
        <v>85</v>
      </c>
    </row>
    <row r="149" s="2" customFormat="1" ht="16.5" customHeight="1">
      <c r="A149" s="34"/>
      <c r="B149" s="35"/>
      <c r="C149" s="222" t="s">
        <v>122</v>
      </c>
      <c r="D149" s="222" t="s">
        <v>118</v>
      </c>
      <c r="E149" s="223" t="s">
        <v>172</v>
      </c>
      <c r="F149" s="224" t="s">
        <v>173</v>
      </c>
      <c r="G149" s="225" t="s">
        <v>121</v>
      </c>
      <c r="H149" s="226">
        <v>2</v>
      </c>
      <c r="I149" s="227"/>
      <c r="J149" s="228">
        <f>ROUND(I149*H149,2)</f>
        <v>0</v>
      </c>
      <c r="K149" s="224" t="s">
        <v>1</v>
      </c>
      <c r="L149" s="40"/>
      <c r="M149" s="229" t="s">
        <v>1</v>
      </c>
      <c r="N149" s="230" t="s">
        <v>42</v>
      </c>
      <c r="O149" s="87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33" t="s">
        <v>122</v>
      </c>
      <c r="AT149" s="233" t="s">
        <v>118</v>
      </c>
      <c r="AU149" s="233" t="s">
        <v>85</v>
      </c>
      <c r="AY149" s="13" t="s">
        <v>117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3" t="s">
        <v>85</v>
      </c>
      <c r="BK149" s="234">
        <f>ROUND(I149*H149,2)</f>
        <v>0</v>
      </c>
      <c r="BL149" s="13" t="s">
        <v>122</v>
      </c>
      <c r="BM149" s="233" t="s">
        <v>174</v>
      </c>
    </row>
    <row r="150" s="2" customFormat="1">
      <c r="A150" s="34"/>
      <c r="B150" s="35"/>
      <c r="C150" s="36"/>
      <c r="D150" s="235" t="s">
        <v>123</v>
      </c>
      <c r="E150" s="36"/>
      <c r="F150" s="236" t="s">
        <v>124</v>
      </c>
      <c r="G150" s="36"/>
      <c r="H150" s="36"/>
      <c r="I150" s="140"/>
      <c r="J150" s="36"/>
      <c r="K150" s="36"/>
      <c r="L150" s="40"/>
      <c r="M150" s="237"/>
      <c r="N150" s="23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123</v>
      </c>
      <c r="AU150" s="13" t="s">
        <v>85</v>
      </c>
    </row>
    <row r="151" s="2" customFormat="1" ht="16.5" customHeight="1">
      <c r="A151" s="34"/>
      <c r="B151" s="35"/>
      <c r="C151" s="222" t="s">
        <v>134</v>
      </c>
      <c r="D151" s="222" t="s">
        <v>118</v>
      </c>
      <c r="E151" s="223" t="s">
        <v>175</v>
      </c>
      <c r="F151" s="224" t="s">
        <v>143</v>
      </c>
      <c r="G151" s="225" t="s">
        <v>121</v>
      </c>
      <c r="H151" s="226">
        <v>2</v>
      </c>
      <c r="I151" s="227"/>
      <c r="J151" s="228">
        <f>ROUND(I151*H151,2)</f>
        <v>0</v>
      </c>
      <c r="K151" s="224" t="s">
        <v>1</v>
      </c>
      <c r="L151" s="40"/>
      <c r="M151" s="229" t="s">
        <v>1</v>
      </c>
      <c r="N151" s="230" t="s">
        <v>42</v>
      </c>
      <c r="O151" s="87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33" t="s">
        <v>122</v>
      </c>
      <c r="AT151" s="233" t="s">
        <v>118</v>
      </c>
      <c r="AU151" s="233" t="s">
        <v>85</v>
      </c>
      <c r="AY151" s="13" t="s">
        <v>117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3" t="s">
        <v>85</v>
      </c>
      <c r="BK151" s="234">
        <f>ROUND(I151*H151,2)</f>
        <v>0</v>
      </c>
      <c r="BL151" s="13" t="s">
        <v>122</v>
      </c>
      <c r="BM151" s="233" t="s">
        <v>176</v>
      </c>
    </row>
    <row r="152" s="2" customFormat="1">
      <c r="A152" s="34"/>
      <c r="B152" s="35"/>
      <c r="C152" s="36"/>
      <c r="D152" s="235" t="s">
        <v>123</v>
      </c>
      <c r="E152" s="36"/>
      <c r="F152" s="236" t="s">
        <v>124</v>
      </c>
      <c r="G152" s="36"/>
      <c r="H152" s="36"/>
      <c r="I152" s="140"/>
      <c r="J152" s="36"/>
      <c r="K152" s="36"/>
      <c r="L152" s="40"/>
      <c r="M152" s="237"/>
      <c r="N152" s="23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123</v>
      </c>
      <c r="AU152" s="13" t="s">
        <v>85</v>
      </c>
    </row>
    <row r="153" s="2" customFormat="1" ht="16.5" customHeight="1">
      <c r="A153" s="34"/>
      <c r="B153" s="35"/>
      <c r="C153" s="222" t="s">
        <v>130</v>
      </c>
      <c r="D153" s="222" t="s">
        <v>118</v>
      </c>
      <c r="E153" s="223" t="s">
        <v>177</v>
      </c>
      <c r="F153" s="224" t="s">
        <v>178</v>
      </c>
      <c r="G153" s="225" t="s">
        <v>121</v>
      </c>
      <c r="H153" s="226">
        <v>1</v>
      </c>
      <c r="I153" s="227"/>
      <c r="J153" s="228">
        <f>ROUND(I153*H153,2)</f>
        <v>0</v>
      </c>
      <c r="K153" s="224" t="s">
        <v>1</v>
      </c>
      <c r="L153" s="40"/>
      <c r="M153" s="229" t="s">
        <v>1</v>
      </c>
      <c r="N153" s="230" t="s">
        <v>42</v>
      </c>
      <c r="O153" s="87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33" t="s">
        <v>122</v>
      </c>
      <c r="AT153" s="233" t="s">
        <v>118</v>
      </c>
      <c r="AU153" s="233" t="s">
        <v>85</v>
      </c>
      <c r="AY153" s="13" t="s">
        <v>117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3" t="s">
        <v>85</v>
      </c>
      <c r="BK153" s="234">
        <f>ROUND(I153*H153,2)</f>
        <v>0</v>
      </c>
      <c r="BL153" s="13" t="s">
        <v>122</v>
      </c>
      <c r="BM153" s="233" t="s">
        <v>179</v>
      </c>
    </row>
    <row r="154" s="2" customFormat="1">
      <c r="A154" s="34"/>
      <c r="B154" s="35"/>
      <c r="C154" s="36"/>
      <c r="D154" s="235" t="s">
        <v>123</v>
      </c>
      <c r="E154" s="36"/>
      <c r="F154" s="236" t="s">
        <v>124</v>
      </c>
      <c r="G154" s="36"/>
      <c r="H154" s="36"/>
      <c r="I154" s="140"/>
      <c r="J154" s="36"/>
      <c r="K154" s="36"/>
      <c r="L154" s="40"/>
      <c r="M154" s="237"/>
      <c r="N154" s="23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123</v>
      </c>
      <c r="AU154" s="13" t="s">
        <v>85</v>
      </c>
    </row>
    <row r="155" s="2" customFormat="1" ht="16.5" customHeight="1">
      <c r="A155" s="34"/>
      <c r="B155" s="35"/>
      <c r="C155" s="222" t="s">
        <v>141</v>
      </c>
      <c r="D155" s="222" t="s">
        <v>118</v>
      </c>
      <c r="E155" s="223" t="s">
        <v>180</v>
      </c>
      <c r="F155" s="224" t="s">
        <v>181</v>
      </c>
      <c r="G155" s="225" t="s">
        <v>121</v>
      </c>
      <c r="H155" s="226">
        <v>1</v>
      </c>
      <c r="I155" s="227"/>
      <c r="J155" s="228">
        <f>ROUND(I155*H155,2)</f>
        <v>0</v>
      </c>
      <c r="K155" s="224" t="s">
        <v>1</v>
      </c>
      <c r="L155" s="40"/>
      <c r="M155" s="229" t="s">
        <v>1</v>
      </c>
      <c r="N155" s="230" t="s">
        <v>42</v>
      </c>
      <c r="O155" s="87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33" t="s">
        <v>122</v>
      </c>
      <c r="AT155" s="233" t="s">
        <v>118</v>
      </c>
      <c r="AU155" s="233" t="s">
        <v>85</v>
      </c>
      <c r="AY155" s="13" t="s">
        <v>117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3" t="s">
        <v>85</v>
      </c>
      <c r="BK155" s="234">
        <f>ROUND(I155*H155,2)</f>
        <v>0</v>
      </c>
      <c r="BL155" s="13" t="s">
        <v>122</v>
      </c>
      <c r="BM155" s="233" t="s">
        <v>182</v>
      </c>
    </row>
    <row r="156" s="2" customFormat="1">
      <c r="A156" s="34"/>
      <c r="B156" s="35"/>
      <c r="C156" s="36"/>
      <c r="D156" s="235" t="s">
        <v>123</v>
      </c>
      <c r="E156" s="36"/>
      <c r="F156" s="236" t="s">
        <v>124</v>
      </c>
      <c r="G156" s="36"/>
      <c r="H156" s="36"/>
      <c r="I156" s="140"/>
      <c r="J156" s="36"/>
      <c r="K156" s="36"/>
      <c r="L156" s="40"/>
      <c r="M156" s="237"/>
      <c r="N156" s="23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123</v>
      </c>
      <c r="AU156" s="13" t="s">
        <v>85</v>
      </c>
    </row>
    <row r="157" s="2" customFormat="1" ht="16.5" customHeight="1">
      <c r="A157" s="34"/>
      <c r="B157" s="35"/>
      <c r="C157" s="222" t="s">
        <v>133</v>
      </c>
      <c r="D157" s="222" t="s">
        <v>118</v>
      </c>
      <c r="E157" s="223" t="s">
        <v>183</v>
      </c>
      <c r="F157" s="224" t="s">
        <v>184</v>
      </c>
      <c r="G157" s="225" t="s">
        <v>121</v>
      </c>
      <c r="H157" s="226">
        <v>12</v>
      </c>
      <c r="I157" s="227"/>
      <c r="J157" s="228">
        <f>ROUND(I157*H157,2)</f>
        <v>0</v>
      </c>
      <c r="K157" s="224" t="s">
        <v>1</v>
      </c>
      <c r="L157" s="40"/>
      <c r="M157" s="229" t="s">
        <v>1</v>
      </c>
      <c r="N157" s="230" t="s">
        <v>42</v>
      </c>
      <c r="O157" s="87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33" t="s">
        <v>122</v>
      </c>
      <c r="AT157" s="233" t="s">
        <v>118</v>
      </c>
      <c r="AU157" s="233" t="s">
        <v>85</v>
      </c>
      <c r="AY157" s="13" t="s">
        <v>117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3" t="s">
        <v>85</v>
      </c>
      <c r="BK157" s="234">
        <f>ROUND(I157*H157,2)</f>
        <v>0</v>
      </c>
      <c r="BL157" s="13" t="s">
        <v>122</v>
      </c>
      <c r="BM157" s="233" t="s">
        <v>185</v>
      </c>
    </row>
    <row r="158" s="2" customFormat="1">
      <c r="A158" s="34"/>
      <c r="B158" s="35"/>
      <c r="C158" s="36"/>
      <c r="D158" s="235" t="s">
        <v>123</v>
      </c>
      <c r="E158" s="36"/>
      <c r="F158" s="236" t="s">
        <v>124</v>
      </c>
      <c r="G158" s="36"/>
      <c r="H158" s="36"/>
      <c r="I158" s="140"/>
      <c r="J158" s="36"/>
      <c r="K158" s="36"/>
      <c r="L158" s="40"/>
      <c r="M158" s="237"/>
      <c r="N158" s="23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123</v>
      </c>
      <c r="AU158" s="13" t="s">
        <v>85</v>
      </c>
    </row>
    <row r="159" s="2" customFormat="1" ht="16.5" customHeight="1">
      <c r="A159" s="34"/>
      <c r="B159" s="35"/>
      <c r="C159" s="222" t="s">
        <v>148</v>
      </c>
      <c r="D159" s="222" t="s">
        <v>118</v>
      </c>
      <c r="E159" s="223" t="s">
        <v>186</v>
      </c>
      <c r="F159" s="224" t="s">
        <v>187</v>
      </c>
      <c r="G159" s="225" t="s">
        <v>121</v>
      </c>
      <c r="H159" s="226">
        <v>2</v>
      </c>
      <c r="I159" s="227"/>
      <c r="J159" s="228">
        <f>ROUND(I159*H159,2)</f>
        <v>0</v>
      </c>
      <c r="K159" s="224" t="s">
        <v>1</v>
      </c>
      <c r="L159" s="40"/>
      <c r="M159" s="229" t="s">
        <v>1</v>
      </c>
      <c r="N159" s="230" t="s">
        <v>42</v>
      </c>
      <c r="O159" s="87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33" t="s">
        <v>122</v>
      </c>
      <c r="AT159" s="233" t="s">
        <v>118</v>
      </c>
      <c r="AU159" s="233" t="s">
        <v>85</v>
      </c>
      <c r="AY159" s="13" t="s">
        <v>117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3" t="s">
        <v>85</v>
      </c>
      <c r="BK159" s="234">
        <f>ROUND(I159*H159,2)</f>
        <v>0</v>
      </c>
      <c r="BL159" s="13" t="s">
        <v>122</v>
      </c>
      <c r="BM159" s="233" t="s">
        <v>188</v>
      </c>
    </row>
    <row r="160" s="2" customFormat="1">
      <c r="A160" s="34"/>
      <c r="B160" s="35"/>
      <c r="C160" s="36"/>
      <c r="D160" s="235" t="s">
        <v>123</v>
      </c>
      <c r="E160" s="36"/>
      <c r="F160" s="236" t="s">
        <v>124</v>
      </c>
      <c r="G160" s="36"/>
      <c r="H160" s="36"/>
      <c r="I160" s="140"/>
      <c r="J160" s="36"/>
      <c r="K160" s="36"/>
      <c r="L160" s="40"/>
      <c r="M160" s="237"/>
      <c r="N160" s="23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123</v>
      </c>
      <c r="AU160" s="13" t="s">
        <v>85</v>
      </c>
    </row>
    <row r="161" s="2" customFormat="1" ht="16.5" customHeight="1">
      <c r="A161" s="34"/>
      <c r="B161" s="35"/>
      <c r="C161" s="222" t="s">
        <v>137</v>
      </c>
      <c r="D161" s="222" t="s">
        <v>118</v>
      </c>
      <c r="E161" s="223" t="s">
        <v>189</v>
      </c>
      <c r="F161" s="224" t="s">
        <v>190</v>
      </c>
      <c r="G161" s="225" t="s">
        <v>158</v>
      </c>
      <c r="H161" s="226">
        <v>1</v>
      </c>
      <c r="I161" s="227"/>
      <c r="J161" s="228">
        <f>ROUND(I161*H161,2)</f>
        <v>0</v>
      </c>
      <c r="K161" s="224" t="s">
        <v>1</v>
      </c>
      <c r="L161" s="40"/>
      <c r="M161" s="229" t="s">
        <v>1</v>
      </c>
      <c r="N161" s="230" t="s">
        <v>42</v>
      </c>
      <c r="O161" s="87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33" t="s">
        <v>122</v>
      </c>
      <c r="AT161" s="233" t="s">
        <v>118</v>
      </c>
      <c r="AU161" s="233" t="s">
        <v>85</v>
      </c>
      <c r="AY161" s="13" t="s">
        <v>117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3" t="s">
        <v>85</v>
      </c>
      <c r="BK161" s="234">
        <f>ROUND(I161*H161,2)</f>
        <v>0</v>
      </c>
      <c r="BL161" s="13" t="s">
        <v>122</v>
      </c>
      <c r="BM161" s="233" t="s">
        <v>191</v>
      </c>
    </row>
    <row r="162" s="2" customFormat="1">
      <c r="A162" s="34"/>
      <c r="B162" s="35"/>
      <c r="C162" s="36"/>
      <c r="D162" s="235" t="s">
        <v>123</v>
      </c>
      <c r="E162" s="36"/>
      <c r="F162" s="236" t="s">
        <v>124</v>
      </c>
      <c r="G162" s="36"/>
      <c r="H162" s="36"/>
      <c r="I162" s="140"/>
      <c r="J162" s="36"/>
      <c r="K162" s="36"/>
      <c r="L162" s="40"/>
      <c r="M162" s="237"/>
      <c r="N162" s="23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123</v>
      </c>
      <c r="AU162" s="13" t="s">
        <v>85</v>
      </c>
    </row>
    <row r="163" s="2" customFormat="1" ht="16.5" customHeight="1">
      <c r="A163" s="34"/>
      <c r="B163" s="35"/>
      <c r="C163" s="222" t="s">
        <v>155</v>
      </c>
      <c r="D163" s="222" t="s">
        <v>118</v>
      </c>
      <c r="E163" s="223" t="s">
        <v>192</v>
      </c>
      <c r="F163" s="224" t="s">
        <v>157</v>
      </c>
      <c r="G163" s="225" t="s">
        <v>158</v>
      </c>
      <c r="H163" s="226">
        <v>1</v>
      </c>
      <c r="I163" s="227"/>
      <c r="J163" s="228">
        <f>ROUND(I163*H163,2)</f>
        <v>0</v>
      </c>
      <c r="K163" s="224" t="s">
        <v>1</v>
      </c>
      <c r="L163" s="40"/>
      <c r="M163" s="229" t="s">
        <v>1</v>
      </c>
      <c r="N163" s="230" t="s">
        <v>42</v>
      </c>
      <c r="O163" s="87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33" t="s">
        <v>122</v>
      </c>
      <c r="AT163" s="233" t="s">
        <v>118</v>
      </c>
      <c r="AU163" s="233" t="s">
        <v>85</v>
      </c>
      <c r="AY163" s="13" t="s">
        <v>117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3" t="s">
        <v>85</v>
      </c>
      <c r="BK163" s="234">
        <f>ROUND(I163*H163,2)</f>
        <v>0</v>
      </c>
      <c r="BL163" s="13" t="s">
        <v>122</v>
      </c>
      <c r="BM163" s="233" t="s">
        <v>193</v>
      </c>
    </row>
    <row r="164" s="2" customFormat="1">
      <c r="A164" s="34"/>
      <c r="B164" s="35"/>
      <c r="C164" s="36"/>
      <c r="D164" s="235" t="s">
        <v>123</v>
      </c>
      <c r="E164" s="36"/>
      <c r="F164" s="236" t="s">
        <v>160</v>
      </c>
      <c r="G164" s="36"/>
      <c r="H164" s="36"/>
      <c r="I164" s="140"/>
      <c r="J164" s="36"/>
      <c r="K164" s="36"/>
      <c r="L164" s="40"/>
      <c r="M164" s="239"/>
      <c r="N164" s="240"/>
      <c r="O164" s="241"/>
      <c r="P164" s="241"/>
      <c r="Q164" s="241"/>
      <c r="R164" s="241"/>
      <c r="S164" s="241"/>
      <c r="T164" s="24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123</v>
      </c>
      <c r="AU164" s="13" t="s">
        <v>85</v>
      </c>
    </row>
    <row r="165" s="2" customFormat="1" ht="6.96" customHeight="1">
      <c r="A165" s="34"/>
      <c r="B165" s="62"/>
      <c r="C165" s="63"/>
      <c r="D165" s="63"/>
      <c r="E165" s="63"/>
      <c r="F165" s="63"/>
      <c r="G165" s="63"/>
      <c r="H165" s="63"/>
      <c r="I165" s="179"/>
      <c r="J165" s="63"/>
      <c r="K165" s="63"/>
      <c r="L165" s="40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sheetProtection sheet="1" autoFilter="0" formatColumns="0" formatRows="0" objects="1" scenarios="1" spinCount="100000" saltValue="SHnNi+zMejUsax00Cak4Y5jiBNo7Y4+LlT1en3pPYBO5rC4FyGrpZ9Oy34+gm2V0mGsqMfDmli383EETbrd3Yw==" hashValue="hgqKLs08nU87x2e9UtH76MAyMKg5UA5o5FKixEuwe/mYUnasVtxRcAYYdh7/8F+vLHscotTlppoL4kQPMZek6g==" algorithmName="SHA-512" password="CC35"/>
  <autoFilter ref="C117:K16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87</v>
      </c>
    </row>
    <row r="4" hidden="1" s="1" customFormat="1" ht="24.96" customHeight="1">
      <c r="B4" s="16"/>
      <c r="D4" s="136" t="s">
        <v>91</v>
      </c>
      <c r="I4" s="132"/>
      <c r="L4" s="16"/>
      <c r="M4" s="137" t="s">
        <v>10</v>
      </c>
      <c r="AT4" s="13" t="s">
        <v>4</v>
      </c>
    </row>
    <row r="5" hidden="1" s="1" customFormat="1" ht="6.96" customHeight="1">
      <c r="B5" s="16"/>
      <c r="I5" s="132"/>
      <c r="L5" s="16"/>
    </row>
    <row r="6" hidden="1" s="1" customFormat="1" ht="12" customHeight="1">
      <c r="B6" s="16"/>
      <c r="D6" s="138" t="s">
        <v>16</v>
      </c>
      <c r="I6" s="132"/>
      <c r="L6" s="16"/>
    </row>
    <row r="7" hidden="1" s="1" customFormat="1" ht="16.5" customHeight="1">
      <c r="B7" s="16"/>
      <c r="E7" s="139" t="str">
        <f>'Rekapitulace stavby'!K6</f>
        <v>Rekostrukce a vybavení odborných učeben na ZŠ Družba - interiér</v>
      </c>
      <c r="F7" s="138"/>
      <c r="G7" s="138"/>
      <c r="H7" s="138"/>
      <c r="I7" s="132"/>
      <c r="L7" s="16"/>
    </row>
    <row r="8" hidden="1" s="2" customFormat="1" ht="12" customHeight="1">
      <c r="A8" s="34"/>
      <c r="B8" s="40"/>
      <c r="C8" s="34"/>
      <c r="D8" s="138" t="s">
        <v>92</v>
      </c>
      <c r="E8" s="34"/>
      <c r="F8" s="34"/>
      <c r="G8" s="34"/>
      <c r="H8" s="34"/>
      <c r="I8" s="140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1" t="s">
        <v>194</v>
      </c>
      <c r="F9" s="34"/>
      <c r="G9" s="34"/>
      <c r="H9" s="34"/>
      <c r="I9" s="14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14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8" t="s">
        <v>18</v>
      </c>
      <c r="E11" s="34"/>
      <c r="F11" s="142" t="s">
        <v>1</v>
      </c>
      <c r="G11" s="34"/>
      <c r="H11" s="34"/>
      <c r="I11" s="143" t="s">
        <v>20</v>
      </c>
      <c r="J11" s="142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8" t="s">
        <v>21</v>
      </c>
      <c r="E12" s="34"/>
      <c r="F12" s="142" t="s">
        <v>94</v>
      </c>
      <c r="G12" s="34"/>
      <c r="H12" s="34"/>
      <c r="I12" s="143" t="s">
        <v>23</v>
      </c>
      <c r="J12" s="144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40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8" t="s">
        <v>25</v>
      </c>
      <c r="E14" s="34"/>
      <c r="F14" s="34"/>
      <c r="G14" s="34"/>
      <c r="H14" s="34"/>
      <c r="I14" s="143" t="s">
        <v>26</v>
      </c>
      <c r="J14" s="142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42" t="str">
        <f>IF('Rekapitulace stavby'!E11="","",'Rekapitulace stavby'!E11)</f>
        <v>Statutární město Karviná</v>
      </c>
      <c r="F15" s="34"/>
      <c r="G15" s="34"/>
      <c r="H15" s="34"/>
      <c r="I15" s="143" t="s">
        <v>28</v>
      </c>
      <c r="J15" s="142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40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8" t="s">
        <v>29</v>
      </c>
      <c r="E17" s="34"/>
      <c r="F17" s="34"/>
      <c r="G17" s="34"/>
      <c r="H17" s="34"/>
      <c r="I17" s="143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2"/>
      <c r="G18" s="142"/>
      <c r="H18" s="142"/>
      <c r="I18" s="143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40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8" t="s">
        <v>31</v>
      </c>
      <c r="E20" s="34"/>
      <c r="F20" s="34"/>
      <c r="G20" s="34"/>
      <c r="H20" s="34"/>
      <c r="I20" s="143" t="s">
        <v>26</v>
      </c>
      <c r="J20" s="142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42" t="str">
        <f>IF('Rekapitulace stavby'!E17="","",'Rekapitulace stavby'!E17)</f>
        <v>ATRIS s.r.o.</v>
      </c>
      <c r="F21" s="34"/>
      <c r="G21" s="34"/>
      <c r="H21" s="34"/>
      <c r="I21" s="143" t="s">
        <v>28</v>
      </c>
      <c r="J21" s="142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40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8" t="s">
        <v>34</v>
      </c>
      <c r="E23" s="34"/>
      <c r="F23" s="34"/>
      <c r="G23" s="34"/>
      <c r="H23" s="34"/>
      <c r="I23" s="143" t="s">
        <v>26</v>
      </c>
      <c r="J23" s="142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42" t="str">
        <f>IF('Rekapitulace stavby'!E20="","",'Rekapitulace stavby'!E20)</f>
        <v>Barbora Kyšková</v>
      </c>
      <c r="F24" s="34"/>
      <c r="G24" s="34"/>
      <c r="H24" s="34"/>
      <c r="I24" s="143" t="s">
        <v>28</v>
      </c>
      <c r="J24" s="142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40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8" t="s">
        <v>36</v>
      </c>
      <c r="E26" s="34"/>
      <c r="F26" s="34"/>
      <c r="G26" s="34"/>
      <c r="H26" s="34"/>
      <c r="I26" s="140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4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0"/>
      <c r="E29" s="150"/>
      <c r="F29" s="150"/>
      <c r="G29" s="150"/>
      <c r="H29" s="150"/>
      <c r="I29" s="151"/>
      <c r="J29" s="150"/>
      <c r="K29" s="150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2" t="s">
        <v>37</v>
      </c>
      <c r="E30" s="34"/>
      <c r="F30" s="34"/>
      <c r="G30" s="34"/>
      <c r="H30" s="34"/>
      <c r="I30" s="140"/>
      <c r="J30" s="153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1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4" t="s">
        <v>39</v>
      </c>
      <c r="G32" s="34"/>
      <c r="H32" s="34"/>
      <c r="I32" s="155" t="s">
        <v>38</v>
      </c>
      <c r="J32" s="15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6" t="s">
        <v>41</v>
      </c>
      <c r="E33" s="138" t="s">
        <v>42</v>
      </c>
      <c r="F33" s="157">
        <f>ROUND((SUM(BE121:BE137)),  2)</f>
        <v>0</v>
      </c>
      <c r="G33" s="34"/>
      <c r="H33" s="34"/>
      <c r="I33" s="158">
        <v>0.20999999999999999</v>
      </c>
      <c r="J33" s="157">
        <f>ROUND(((SUM(BE121:BE137))*I33),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8" t="s">
        <v>43</v>
      </c>
      <c r="F34" s="157">
        <f>ROUND((SUM(BF121:BF137)),  2)</f>
        <v>0</v>
      </c>
      <c r="G34" s="34"/>
      <c r="H34" s="34"/>
      <c r="I34" s="158">
        <v>0.14999999999999999</v>
      </c>
      <c r="J34" s="157">
        <f>ROUND(((SUM(BF121:BF137))*I34),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8" t="s">
        <v>44</v>
      </c>
      <c r="F35" s="157">
        <f>ROUND((SUM(BG121:BG137)),  2)</f>
        <v>0</v>
      </c>
      <c r="G35" s="34"/>
      <c r="H35" s="34"/>
      <c r="I35" s="158">
        <v>0.20999999999999999</v>
      </c>
      <c r="J35" s="157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8" t="s">
        <v>45</v>
      </c>
      <c r="F36" s="157">
        <f>ROUND((SUM(BH121:BH137)),  2)</f>
        <v>0</v>
      </c>
      <c r="G36" s="34"/>
      <c r="H36" s="34"/>
      <c r="I36" s="158">
        <v>0.14999999999999999</v>
      </c>
      <c r="J36" s="157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46</v>
      </c>
      <c r="F37" s="157">
        <f>ROUND((SUM(BI121:BI137)),  2)</f>
        <v>0</v>
      </c>
      <c r="G37" s="34"/>
      <c r="H37" s="34"/>
      <c r="I37" s="158">
        <v>0</v>
      </c>
      <c r="J37" s="157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40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4"/>
      <c r="J39" s="165">
        <f>SUM(J30:J37)</f>
        <v>0</v>
      </c>
      <c r="K39" s="166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4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I41" s="132"/>
      <c r="L41" s="16"/>
    </row>
    <row r="42" hidden="1" s="1" customFormat="1" ht="14.4" customHeight="1">
      <c r="B42" s="16"/>
      <c r="I42" s="132"/>
      <c r="L42" s="16"/>
    </row>
    <row r="43" hidden="1" s="1" customFormat="1" ht="14.4" customHeight="1">
      <c r="B43" s="16"/>
      <c r="I43" s="132"/>
      <c r="L43" s="16"/>
    </row>
    <row r="44" hidden="1" s="1" customFormat="1" ht="14.4" customHeight="1">
      <c r="B44" s="16"/>
      <c r="I44" s="132"/>
      <c r="L44" s="16"/>
    </row>
    <row r="45" hidden="1" s="1" customFormat="1" ht="14.4" customHeight="1">
      <c r="B45" s="16"/>
      <c r="I45" s="132"/>
      <c r="L45" s="16"/>
    </row>
    <row r="46" hidden="1" s="1" customFormat="1" ht="14.4" customHeight="1">
      <c r="B46" s="16"/>
      <c r="I46" s="132"/>
      <c r="L46" s="16"/>
    </row>
    <row r="47" hidden="1" s="1" customFormat="1" ht="14.4" customHeight="1">
      <c r="B47" s="16"/>
      <c r="I47" s="132"/>
      <c r="L47" s="16"/>
    </row>
    <row r="48" hidden="1" s="1" customFormat="1" ht="14.4" customHeight="1">
      <c r="B48" s="16"/>
      <c r="I48" s="132"/>
      <c r="L48" s="16"/>
    </row>
    <row r="49" hidden="1" s="1" customFormat="1" ht="14.4" customHeight="1">
      <c r="B49" s="16"/>
      <c r="I49" s="132"/>
      <c r="L49" s="16"/>
    </row>
    <row r="50" hidden="1" s="2" customFormat="1" ht="14.4" customHeight="1">
      <c r="B50" s="59"/>
      <c r="D50" s="167" t="s">
        <v>50</v>
      </c>
      <c r="E50" s="168"/>
      <c r="F50" s="168"/>
      <c r="G50" s="167" t="s">
        <v>51</v>
      </c>
      <c r="H50" s="168"/>
      <c r="I50" s="169"/>
      <c r="J50" s="168"/>
      <c r="K50" s="168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52</v>
      </c>
      <c r="E61" s="171"/>
      <c r="F61" s="172" t="s">
        <v>53</v>
      </c>
      <c r="G61" s="170" t="s">
        <v>52</v>
      </c>
      <c r="H61" s="171"/>
      <c r="I61" s="173"/>
      <c r="J61" s="174" t="s">
        <v>53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7" t="s">
        <v>54</v>
      </c>
      <c r="E65" s="175"/>
      <c r="F65" s="175"/>
      <c r="G65" s="167" t="s">
        <v>55</v>
      </c>
      <c r="H65" s="175"/>
      <c r="I65" s="176"/>
      <c r="J65" s="175"/>
      <c r="K65" s="17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52</v>
      </c>
      <c r="E76" s="171"/>
      <c r="F76" s="172" t="s">
        <v>53</v>
      </c>
      <c r="G76" s="170" t="s">
        <v>52</v>
      </c>
      <c r="H76" s="171"/>
      <c r="I76" s="173"/>
      <c r="J76" s="174" t="s">
        <v>53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14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4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83" t="str">
        <f>E7</f>
        <v>Rekostrukce a vybavení odborných učeben na ZŠ Družba - interiér</v>
      </c>
      <c r="F85" s="28"/>
      <c r="G85" s="28"/>
      <c r="H85" s="28"/>
      <c r="I85" s="14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140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002 - Ostatní a vedlejší náklady</v>
      </c>
      <c r="F87" s="36"/>
      <c r="G87" s="36"/>
      <c r="H87" s="36"/>
      <c r="I87" s="14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4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43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4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143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43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40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4" t="s">
        <v>96</v>
      </c>
      <c r="D94" s="185"/>
      <c r="E94" s="185"/>
      <c r="F94" s="185"/>
      <c r="G94" s="185"/>
      <c r="H94" s="185"/>
      <c r="I94" s="186"/>
      <c r="J94" s="187" t="s">
        <v>97</v>
      </c>
      <c r="K94" s="185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4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8" t="s">
        <v>98</v>
      </c>
      <c r="D96" s="36"/>
      <c r="E96" s="36"/>
      <c r="F96" s="36"/>
      <c r="G96" s="36"/>
      <c r="H96" s="36"/>
      <c r="I96" s="140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89"/>
      <c r="C97" s="190"/>
      <c r="D97" s="191" t="s">
        <v>195</v>
      </c>
      <c r="E97" s="192"/>
      <c r="F97" s="192"/>
      <c r="G97" s="192"/>
      <c r="H97" s="192"/>
      <c r="I97" s="193"/>
      <c r="J97" s="194">
        <f>J122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196</v>
      </c>
      <c r="E98" s="192"/>
      <c r="F98" s="192"/>
      <c r="G98" s="192"/>
      <c r="H98" s="192"/>
      <c r="I98" s="193"/>
      <c r="J98" s="194">
        <f>J124</f>
        <v>0</v>
      </c>
      <c r="K98" s="190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9"/>
      <c r="C99" s="190"/>
      <c r="D99" s="191" t="s">
        <v>197</v>
      </c>
      <c r="E99" s="192"/>
      <c r="F99" s="192"/>
      <c r="G99" s="192"/>
      <c r="H99" s="192"/>
      <c r="I99" s="193"/>
      <c r="J99" s="194">
        <f>J129</f>
        <v>0</v>
      </c>
      <c r="K99" s="190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198</v>
      </c>
      <c r="E100" s="192"/>
      <c r="F100" s="192"/>
      <c r="G100" s="192"/>
      <c r="H100" s="192"/>
      <c r="I100" s="193"/>
      <c r="J100" s="194">
        <f>J132</f>
        <v>0</v>
      </c>
      <c r="K100" s="190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199</v>
      </c>
      <c r="E101" s="192"/>
      <c r="F101" s="192"/>
      <c r="G101" s="192"/>
      <c r="H101" s="192"/>
      <c r="I101" s="193"/>
      <c r="J101" s="194">
        <f>J135</f>
        <v>0</v>
      </c>
      <c r="K101" s="190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140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179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182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102</v>
      </c>
      <c r="D108" s="36"/>
      <c r="E108" s="36"/>
      <c r="F108" s="36"/>
      <c r="G108" s="36"/>
      <c r="H108" s="36"/>
      <c r="I108" s="14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140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14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83" t="str">
        <f>E7</f>
        <v>Rekostrukce a vybavení odborných učeben na ZŠ Družba - interiér</v>
      </c>
      <c r="F111" s="28"/>
      <c r="G111" s="28"/>
      <c r="H111" s="28"/>
      <c r="I111" s="14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92</v>
      </c>
      <c r="D112" s="36"/>
      <c r="E112" s="36"/>
      <c r="F112" s="36"/>
      <c r="G112" s="36"/>
      <c r="H112" s="36"/>
      <c r="I112" s="14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002 - Ostatní a vedlejší náklady</v>
      </c>
      <c r="F113" s="36"/>
      <c r="G113" s="36"/>
      <c r="H113" s="36"/>
      <c r="I113" s="14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140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21</v>
      </c>
      <c r="D115" s="36"/>
      <c r="E115" s="36"/>
      <c r="F115" s="23" t="str">
        <f>F12</f>
        <v xml:space="preserve"> </v>
      </c>
      <c r="G115" s="36"/>
      <c r="H115" s="36"/>
      <c r="I115" s="143" t="s">
        <v>23</v>
      </c>
      <c r="J115" s="75" t="str">
        <f>IF(J12="","",J12)</f>
        <v>8. 4. 2019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140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25</v>
      </c>
      <c r="D117" s="36"/>
      <c r="E117" s="36"/>
      <c r="F117" s="23" t="str">
        <f>E15</f>
        <v>Statutární město Karviná</v>
      </c>
      <c r="G117" s="36"/>
      <c r="H117" s="36"/>
      <c r="I117" s="143" t="s">
        <v>31</v>
      </c>
      <c r="J117" s="32" t="str">
        <f>E21</f>
        <v>ATRIS s.r.o.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29</v>
      </c>
      <c r="D118" s="36"/>
      <c r="E118" s="36"/>
      <c r="F118" s="23" t="str">
        <f>IF(E18="","",E18)</f>
        <v>Vyplň údaj</v>
      </c>
      <c r="G118" s="36"/>
      <c r="H118" s="36"/>
      <c r="I118" s="143" t="s">
        <v>34</v>
      </c>
      <c r="J118" s="32" t="str">
        <f>E24</f>
        <v>Barbora Kyšková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140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6"/>
      <c r="B120" s="197"/>
      <c r="C120" s="198" t="s">
        <v>103</v>
      </c>
      <c r="D120" s="199" t="s">
        <v>62</v>
      </c>
      <c r="E120" s="199" t="s">
        <v>58</v>
      </c>
      <c r="F120" s="199" t="s">
        <v>59</v>
      </c>
      <c r="G120" s="199" t="s">
        <v>104</v>
      </c>
      <c r="H120" s="199" t="s">
        <v>105</v>
      </c>
      <c r="I120" s="200" t="s">
        <v>106</v>
      </c>
      <c r="J120" s="199" t="s">
        <v>97</v>
      </c>
      <c r="K120" s="201" t="s">
        <v>107</v>
      </c>
      <c r="L120" s="202"/>
      <c r="M120" s="96" t="s">
        <v>1</v>
      </c>
      <c r="N120" s="97" t="s">
        <v>41</v>
      </c>
      <c r="O120" s="97" t="s">
        <v>108</v>
      </c>
      <c r="P120" s="97" t="s">
        <v>109</v>
      </c>
      <c r="Q120" s="97" t="s">
        <v>110</v>
      </c>
      <c r="R120" s="97" t="s">
        <v>111</v>
      </c>
      <c r="S120" s="97" t="s">
        <v>112</v>
      </c>
      <c r="T120" s="98" t="s">
        <v>113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4"/>
      <c r="B121" s="35"/>
      <c r="C121" s="103" t="s">
        <v>114</v>
      </c>
      <c r="D121" s="36"/>
      <c r="E121" s="36"/>
      <c r="F121" s="36"/>
      <c r="G121" s="36"/>
      <c r="H121" s="36"/>
      <c r="I121" s="140"/>
      <c r="J121" s="203">
        <f>BK121</f>
        <v>0</v>
      </c>
      <c r="K121" s="36"/>
      <c r="L121" s="40"/>
      <c r="M121" s="99"/>
      <c r="N121" s="204"/>
      <c r="O121" s="100"/>
      <c r="P121" s="205">
        <f>P122+P124+P129+P132+P135</f>
        <v>0</v>
      </c>
      <c r="Q121" s="100"/>
      <c r="R121" s="205">
        <f>R122+R124+R129+R132+R135</f>
        <v>0</v>
      </c>
      <c r="S121" s="100"/>
      <c r="T121" s="206">
        <f>T122+T124+T129+T132+T135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99</v>
      </c>
      <c r="BK121" s="207">
        <f>BK122+BK124+BK129+BK132+BK135</f>
        <v>0</v>
      </c>
    </row>
    <row r="122" s="11" customFormat="1" ht="25.92" customHeight="1">
      <c r="A122" s="11"/>
      <c r="B122" s="208"/>
      <c r="C122" s="209"/>
      <c r="D122" s="210" t="s">
        <v>76</v>
      </c>
      <c r="E122" s="211" t="s">
        <v>200</v>
      </c>
      <c r="F122" s="211" t="s">
        <v>201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</f>
        <v>0</v>
      </c>
      <c r="Q122" s="216"/>
      <c r="R122" s="217">
        <f>R123</f>
        <v>0</v>
      </c>
      <c r="S122" s="216"/>
      <c r="T122" s="218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9" t="s">
        <v>85</v>
      </c>
      <c r="AT122" s="220" t="s">
        <v>76</v>
      </c>
      <c r="AU122" s="220" t="s">
        <v>77</v>
      </c>
      <c r="AY122" s="219" t="s">
        <v>117</v>
      </c>
      <c r="BK122" s="221">
        <f>BK123</f>
        <v>0</v>
      </c>
    </row>
    <row r="123" s="2" customFormat="1" ht="16.5" customHeight="1">
      <c r="A123" s="34"/>
      <c r="B123" s="35"/>
      <c r="C123" s="222" t="s">
        <v>85</v>
      </c>
      <c r="D123" s="222" t="s">
        <v>118</v>
      </c>
      <c r="E123" s="223" t="s">
        <v>202</v>
      </c>
      <c r="F123" s="224" t="s">
        <v>203</v>
      </c>
      <c r="G123" s="225" t="s">
        <v>204</v>
      </c>
      <c r="H123" s="226">
        <v>1</v>
      </c>
      <c r="I123" s="227"/>
      <c r="J123" s="228">
        <f>ROUND(I123*H123,2)</f>
        <v>0</v>
      </c>
      <c r="K123" s="224" t="s">
        <v>1</v>
      </c>
      <c r="L123" s="40"/>
      <c r="M123" s="229" t="s">
        <v>1</v>
      </c>
      <c r="N123" s="230" t="s">
        <v>42</v>
      </c>
      <c r="O123" s="87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33" t="s">
        <v>122</v>
      </c>
      <c r="AT123" s="233" t="s">
        <v>118</v>
      </c>
      <c r="AU123" s="233" t="s">
        <v>85</v>
      </c>
      <c r="AY123" s="13" t="s">
        <v>117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3" t="s">
        <v>85</v>
      </c>
      <c r="BK123" s="234">
        <f>ROUND(I123*H123,2)</f>
        <v>0</v>
      </c>
      <c r="BL123" s="13" t="s">
        <v>122</v>
      </c>
      <c r="BM123" s="233" t="s">
        <v>205</v>
      </c>
    </row>
    <row r="124" s="11" customFormat="1" ht="25.92" customHeight="1">
      <c r="A124" s="11"/>
      <c r="B124" s="208"/>
      <c r="C124" s="209"/>
      <c r="D124" s="210" t="s">
        <v>76</v>
      </c>
      <c r="E124" s="211" t="s">
        <v>206</v>
      </c>
      <c r="F124" s="211" t="s">
        <v>207</v>
      </c>
      <c r="G124" s="209"/>
      <c r="H124" s="209"/>
      <c r="I124" s="212"/>
      <c r="J124" s="213">
        <f>BK124</f>
        <v>0</v>
      </c>
      <c r="K124" s="209"/>
      <c r="L124" s="214"/>
      <c r="M124" s="215"/>
      <c r="N124" s="216"/>
      <c r="O124" s="216"/>
      <c r="P124" s="217">
        <f>SUM(P125:P128)</f>
        <v>0</v>
      </c>
      <c r="Q124" s="216"/>
      <c r="R124" s="217">
        <f>SUM(R125:R128)</f>
        <v>0</v>
      </c>
      <c r="S124" s="216"/>
      <c r="T124" s="218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9" t="s">
        <v>134</v>
      </c>
      <c r="AT124" s="220" t="s">
        <v>76</v>
      </c>
      <c r="AU124" s="220" t="s">
        <v>77</v>
      </c>
      <c r="AY124" s="219" t="s">
        <v>117</v>
      </c>
      <c r="BK124" s="221">
        <f>SUM(BK125:BK128)</f>
        <v>0</v>
      </c>
    </row>
    <row r="125" s="2" customFormat="1" ht="16.5" customHeight="1">
      <c r="A125" s="34"/>
      <c r="B125" s="35"/>
      <c r="C125" s="222" t="s">
        <v>87</v>
      </c>
      <c r="D125" s="222" t="s">
        <v>118</v>
      </c>
      <c r="E125" s="223" t="s">
        <v>208</v>
      </c>
      <c r="F125" s="224" t="s">
        <v>209</v>
      </c>
      <c r="G125" s="225" t="s">
        <v>158</v>
      </c>
      <c r="H125" s="226">
        <v>1</v>
      </c>
      <c r="I125" s="227"/>
      <c r="J125" s="228">
        <f>ROUND(I125*H125,2)</f>
        <v>0</v>
      </c>
      <c r="K125" s="224" t="s">
        <v>210</v>
      </c>
      <c r="L125" s="40"/>
      <c r="M125" s="229" t="s">
        <v>1</v>
      </c>
      <c r="N125" s="230" t="s">
        <v>42</v>
      </c>
      <c r="O125" s="87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33" t="s">
        <v>211</v>
      </c>
      <c r="AT125" s="233" t="s">
        <v>118</v>
      </c>
      <c r="AU125" s="233" t="s">
        <v>85</v>
      </c>
      <c r="AY125" s="13" t="s">
        <v>117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3" t="s">
        <v>85</v>
      </c>
      <c r="BK125" s="234">
        <f>ROUND(I125*H125,2)</f>
        <v>0</v>
      </c>
      <c r="BL125" s="13" t="s">
        <v>211</v>
      </c>
      <c r="BM125" s="233" t="s">
        <v>212</v>
      </c>
    </row>
    <row r="126" s="2" customFormat="1">
      <c r="A126" s="34"/>
      <c r="B126" s="35"/>
      <c r="C126" s="36"/>
      <c r="D126" s="235" t="s">
        <v>123</v>
      </c>
      <c r="E126" s="36"/>
      <c r="F126" s="236" t="s">
        <v>213</v>
      </c>
      <c r="G126" s="36"/>
      <c r="H126" s="36"/>
      <c r="I126" s="140"/>
      <c r="J126" s="36"/>
      <c r="K126" s="36"/>
      <c r="L126" s="40"/>
      <c r="M126" s="237"/>
      <c r="N126" s="23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123</v>
      </c>
      <c r="AU126" s="13" t="s">
        <v>85</v>
      </c>
    </row>
    <row r="127" s="2" customFormat="1" ht="16.5" customHeight="1">
      <c r="A127" s="34"/>
      <c r="B127" s="35"/>
      <c r="C127" s="222" t="s">
        <v>127</v>
      </c>
      <c r="D127" s="222" t="s">
        <v>118</v>
      </c>
      <c r="E127" s="223" t="s">
        <v>214</v>
      </c>
      <c r="F127" s="224" t="s">
        <v>215</v>
      </c>
      <c r="G127" s="225" t="s">
        <v>158</v>
      </c>
      <c r="H127" s="226">
        <v>1</v>
      </c>
      <c r="I127" s="227"/>
      <c r="J127" s="228">
        <f>ROUND(I127*H127,2)</f>
        <v>0</v>
      </c>
      <c r="K127" s="224" t="s">
        <v>1</v>
      </c>
      <c r="L127" s="40"/>
      <c r="M127" s="229" t="s">
        <v>1</v>
      </c>
      <c r="N127" s="230" t="s">
        <v>42</v>
      </c>
      <c r="O127" s="87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33" t="s">
        <v>122</v>
      </c>
      <c r="AT127" s="233" t="s">
        <v>118</v>
      </c>
      <c r="AU127" s="233" t="s">
        <v>85</v>
      </c>
      <c r="AY127" s="13" t="s">
        <v>117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3" t="s">
        <v>85</v>
      </c>
      <c r="BK127" s="234">
        <f>ROUND(I127*H127,2)</f>
        <v>0</v>
      </c>
      <c r="BL127" s="13" t="s">
        <v>122</v>
      </c>
      <c r="BM127" s="233" t="s">
        <v>216</v>
      </c>
    </row>
    <row r="128" s="2" customFormat="1">
      <c r="A128" s="34"/>
      <c r="B128" s="35"/>
      <c r="C128" s="36"/>
      <c r="D128" s="235" t="s">
        <v>123</v>
      </c>
      <c r="E128" s="36"/>
      <c r="F128" s="236" t="s">
        <v>217</v>
      </c>
      <c r="G128" s="36"/>
      <c r="H128" s="36"/>
      <c r="I128" s="140"/>
      <c r="J128" s="36"/>
      <c r="K128" s="36"/>
      <c r="L128" s="40"/>
      <c r="M128" s="237"/>
      <c r="N128" s="23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123</v>
      </c>
      <c r="AU128" s="13" t="s">
        <v>85</v>
      </c>
    </row>
    <row r="129" s="11" customFormat="1" ht="25.92" customHeight="1">
      <c r="A129" s="11"/>
      <c r="B129" s="208"/>
      <c r="C129" s="209"/>
      <c r="D129" s="210" t="s">
        <v>76</v>
      </c>
      <c r="E129" s="211" t="s">
        <v>218</v>
      </c>
      <c r="F129" s="211" t="s">
        <v>219</v>
      </c>
      <c r="G129" s="209"/>
      <c r="H129" s="209"/>
      <c r="I129" s="212"/>
      <c r="J129" s="213">
        <f>BK129</f>
        <v>0</v>
      </c>
      <c r="K129" s="209"/>
      <c r="L129" s="214"/>
      <c r="M129" s="215"/>
      <c r="N129" s="216"/>
      <c r="O129" s="216"/>
      <c r="P129" s="217">
        <f>SUM(P130:P131)</f>
        <v>0</v>
      </c>
      <c r="Q129" s="216"/>
      <c r="R129" s="217">
        <f>SUM(R130:R131)</f>
        <v>0</v>
      </c>
      <c r="S129" s="216"/>
      <c r="T129" s="218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9" t="s">
        <v>134</v>
      </c>
      <c r="AT129" s="220" t="s">
        <v>76</v>
      </c>
      <c r="AU129" s="220" t="s">
        <v>77</v>
      </c>
      <c r="AY129" s="219" t="s">
        <v>117</v>
      </c>
      <c r="BK129" s="221">
        <f>SUM(BK130:BK131)</f>
        <v>0</v>
      </c>
    </row>
    <row r="130" s="2" customFormat="1" ht="16.5" customHeight="1">
      <c r="A130" s="34"/>
      <c r="B130" s="35"/>
      <c r="C130" s="222" t="s">
        <v>122</v>
      </c>
      <c r="D130" s="222" t="s">
        <v>118</v>
      </c>
      <c r="E130" s="223" t="s">
        <v>220</v>
      </c>
      <c r="F130" s="224" t="s">
        <v>221</v>
      </c>
      <c r="G130" s="225" t="s">
        <v>158</v>
      </c>
      <c r="H130" s="226">
        <v>1</v>
      </c>
      <c r="I130" s="227"/>
      <c r="J130" s="228">
        <f>ROUND(I130*H130,2)</f>
        <v>0</v>
      </c>
      <c r="K130" s="224" t="s">
        <v>210</v>
      </c>
      <c r="L130" s="40"/>
      <c r="M130" s="229" t="s">
        <v>1</v>
      </c>
      <c r="N130" s="230" t="s">
        <v>42</v>
      </c>
      <c r="O130" s="87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33" t="s">
        <v>211</v>
      </c>
      <c r="AT130" s="233" t="s">
        <v>118</v>
      </c>
      <c r="AU130" s="233" t="s">
        <v>85</v>
      </c>
      <c r="AY130" s="13" t="s">
        <v>117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3" t="s">
        <v>85</v>
      </c>
      <c r="BK130" s="234">
        <f>ROUND(I130*H130,2)</f>
        <v>0</v>
      </c>
      <c r="BL130" s="13" t="s">
        <v>211</v>
      </c>
      <c r="BM130" s="233" t="s">
        <v>222</v>
      </c>
    </row>
    <row r="131" s="2" customFormat="1">
      <c r="A131" s="34"/>
      <c r="B131" s="35"/>
      <c r="C131" s="36"/>
      <c r="D131" s="235" t="s">
        <v>123</v>
      </c>
      <c r="E131" s="36"/>
      <c r="F131" s="236" t="s">
        <v>223</v>
      </c>
      <c r="G131" s="36"/>
      <c r="H131" s="36"/>
      <c r="I131" s="140"/>
      <c r="J131" s="36"/>
      <c r="K131" s="36"/>
      <c r="L131" s="40"/>
      <c r="M131" s="237"/>
      <c r="N131" s="23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123</v>
      </c>
      <c r="AU131" s="13" t="s">
        <v>85</v>
      </c>
    </row>
    <row r="132" s="11" customFormat="1" ht="25.92" customHeight="1">
      <c r="A132" s="11"/>
      <c r="B132" s="208"/>
      <c r="C132" s="209"/>
      <c r="D132" s="210" t="s">
        <v>76</v>
      </c>
      <c r="E132" s="211" t="s">
        <v>224</v>
      </c>
      <c r="F132" s="211" t="s">
        <v>225</v>
      </c>
      <c r="G132" s="209"/>
      <c r="H132" s="209"/>
      <c r="I132" s="212"/>
      <c r="J132" s="213">
        <f>BK132</f>
        <v>0</v>
      </c>
      <c r="K132" s="209"/>
      <c r="L132" s="214"/>
      <c r="M132" s="215"/>
      <c r="N132" s="216"/>
      <c r="O132" s="216"/>
      <c r="P132" s="217">
        <f>SUM(P133:P134)</f>
        <v>0</v>
      </c>
      <c r="Q132" s="216"/>
      <c r="R132" s="217">
        <f>SUM(R133:R134)</f>
        <v>0</v>
      </c>
      <c r="S132" s="216"/>
      <c r="T132" s="218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9" t="s">
        <v>134</v>
      </c>
      <c r="AT132" s="220" t="s">
        <v>76</v>
      </c>
      <c r="AU132" s="220" t="s">
        <v>77</v>
      </c>
      <c r="AY132" s="219" t="s">
        <v>117</v>
      </c>
      <c r="BK132" s="221">
        <f>SUM(BK133:BK134)</f>
        <v>0</v>
      </c>
    </row>
    <row r="133" s="2" customFormat="1" ht="16.5" customHeight="1">
      <c r="A133" s="34"/>
      <c r="B133" s="35"/>
      <c r="C133" s="222" t="s">
        <v>134</v>
      </c>
      <c r="D133" s="222" t="s">
        <v>118</v>
      </c>
      <c r="E133" s="223" t="s">
        <v>226</v>
      </c>
      <c r="F133" s="224" t="s">
        <v>227</v>
      </c>
      <c r="G133" s="225" t="s">
        <v>158</v>
      </c>
      <c r="H133" s="226">
        <v>1</v>
      </c>
      <c r="I133" s="227"/>
      <c r="J133" s="228">
        <f>ROUND(I133*H133,2)</f>
        <v>0</v>
      </c>
      <c r="K133" s="224" t="s">
        <v>210</v>
      </c>
      <c r="L133" s="40"/>
      <c r="M133" s="229" t="s">
        <v>1</v>
      </c>
      <c r="N133" s="230" t="s">
        <v>42</v>
      </c>
      <c r="O133" s="8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33" t="s">
        <v>211</v>
      </c>
      <c r="AT133" s="233" t="s">
        <v>118</v>
      </c>
      <c r="AU133" s="233" t="s">
        <v>85</v>
      </c>
      <c r="AY133" s="13" t="s">
        <v>117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3" t="s">
        <v>85</v>
      </c>
      <c r="BK133" s="234">
        <f>ROUND(I133*H133,2)</f>
        <v>0</v>
      </c>
      <c r="BL133" s="13" t="s">
        <v>211</v>
      </c>
      <c r="BM133" s="233" t="s">
        <v>228</v>
      </c>
    </row>
    <row r="134" s="2" customFormat="1">
      <c r="A134" s="34"/>
      <c r="B134" s="35"/>
      <c r="C134" s="36"/>
      <c r="D134" s="235" t="s">
        <v>123</v>
      </c>
      <c r="E134" s="36"/>
      <c r="F134" s="236" t="s">
        <v>229</v>
      </c>
      <c r="G134" s="36"/>
      <c r="H134" s="36"/>
      <c r="I134" s="140"/>
      <c r="J134" s="36"/>
      <c r="K134" s="36"/>
      <c r="L134" s="40"/>
      <c r="M134" s="237"/>
      <c r="N134" s="23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123</v>
      </c>
      <c r="AU134" s="13" t="s">
        <v>85</v>
      </c>
    </row>
    <row r="135" s="11" customFormat="1" ht="25.92" customHeight="1">
      <c r="A135" s="11"/>
      <c r="B135" s="208"/>
      <c r="C135" s="209"/>
      <c r="D135" s="210" t="s">
        <v>76</v>
      </c>
      <c r="E135" s="211" t="s">
        <v>230</v>
      </c>
      <c r="F135" s="211" t="s">
        <v>231</v>
      </c>
      <c r="G135" s="209"/>
      <c r="H135" s="209"/>
      <c r="I135" s="212"/>
      <c r="J135" s="213">
        <f>BK135</f>
        <v>0</v>
      </c>
      <c r="K135" s="209"/>
      <c r="L135" s="214"/>
      <c r="M135" s="215"/>
      <c r="N135" s="216"/>
      <c r="O135" s="216"/>
      <c r="P135" s="217">
        <f>SUM(P136:P137)</f>
        <v>0</v>
      </c>
      <c r="Q135" s="216"/>
      <c r="R135" s="217">
        <f>SUM(R136:R137)</f>
        <v>0</v>
      </c>
      <c r="S135" s="216"/>
      <c r="T135" s="218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9" t="s">
        <v>134</v>
      </c>
      <c r="AT135" s="220" t="s">
        <v>76</v>
      </c>
      <c r="AU135" s="220" t="s">
        <v>77</v>
      </c>
      <c r="AY135" s="219" t="s">
        <v>117</v>
      </c>
      <c r="BK135" s="221">
        <f>SUM(BK136:BK137)</f>
        <v>0</v>
      </c>
    </row>
    <row r="136" s="2" customFormat="1" ht="16.5" customHeight="1">
      <c r="A136" s="34"/>
      <c r="B136" s="35"/>
      <c r="C136" s="222" t="s">
        <v>130</v>
      </c>
      <c r="D136" s="222" t="s">
        <v>118</v>
      </c>
      <c r="E136" s="223" t="s">
        <v>232</v>
      </c>
      <c r="F136" s="224" t="s">
        <v>233</v>
      </c>
      <c r="G136" s="225" t="s">
        <v>158</v>
      </c>
      <c r="H136" s="226">
        <v>1</v>
      </c>
      <c r="I136" s="227"/>
      <c r="J136" s="228">
        <f>ROUND(I136*H136,2)</f>
        <v>0</v>
      </c>
      <c r="K136" s="224" t="s">
        <v>1</v>
      </c>
      <c r="L136" s="40"/>
      <c r="M136" s="229" t="s">
        <v>1</v>
      </c>
      <c r="N136" s="230" t="s">
        <v>42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33" t="s">
        <v>211</v>
      </c>
      <c r="AT136" s="233" t="s">
        <v>118</v>
      </c>
      <c r="AU136" s="233" t="s">
        <v>85</v>
      </c>
      <c r="AY136" s="13" t="s">
        <v>117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3" t="s">
        <v>85</v>
      </c>
      <c r="BK136" s="234">
        <f>ROUND(I136*H136,2)</f>
        <v>0</v>
      </c>
      <c r="BL136" s="13" t="s">
        <v>211</v>
      </c>
      <c r="BM136" s="233" t="s">
        <v>234</v>
      </c>
    </row>
    <row r="137" s="2" customFormat="1">
      <c r="A137" s="34"/>
      <c r="B137" s="35"/>
      <c r="C137" s="36"/>
      <c r="D137" s="235" t="s">
        <v>123</v>
      </c>
      <c r="E137" s="36"/>
      <c r="F137" s="236" t="s">
        <v>235</v>
      </c>
      <c r="G137" s="36"/>
      <c r="H137" s="36"/>
      <c r="I137" s="140"/>
      <c r="J137" s="36"/>
      <c r="K137" s="36"/>
      <c r="L137" s="40"/>
      <c r="M137" s="239"/>
      <c r="N137" s="240"/>
      <c r="O137" s="241"/>
      <c r="P137" s="241"/>
      <c r="Q137" s="241"/>
      <c r="R137" s="241"/>
      <c r="S137" s="241"/>
      <c r="T137" s="24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123</v>
      </c>
      <c r="AU137" s="13" t="s">
        <v>85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179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kfe29VeEEhV/i7mpGFMX3HDOE5riLAnmCjUebOERhInA+vpZ2FJAxWyox1MgBpSMlr2h+/Q5dc1TwTyQ0rVP4Q==" hashValue="DVUoRcY8DwniKo3Yfe4huGDoBWyUusbiZtsahYTAVuJHNDCW/35VRaXynkDU864UJtXI3VcKLlktYd09dzTtfQ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2021-01-04T12:00:41Z</dcterms:created>
  <dcterms:modified xsi:type="dcterms:W3CDTF">2021-01-04T12:00:43Z</dcterms:modified>
</cp:coreProperties>
</file>